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8595" windowHeight="6405" activeTab="1"/>
  </bookViews>
  <sheets>
    <sheet name="计算" sheetId="1" r:id="rId1"/>
    <sheet name="与10年同期销量比较" sheetId="2" r:id="rId2"/>
    <sheet name="图1" sheetId="3" r:id="rId3"/>
  </sheets>
  <definedNames/>
  <calcPr fullCalcOnLoad="1"/>
</workbook>
</file>

<file path=xl/sharedStrings.xml><?xml version="1.0" encoding="utf-8"?>
<sst xmlns="http://schemas.openxmlformats.org/spreadsheetml/2006/main" count="122" uniqueCount="71">
  <si>
    <t>销售额</t>
  </si>
  <si>
    <t>体彩本月</t>
  </si>
  <si>
    <t>福彩本月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</si>
  <si>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</si>
  <si>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</si>
  <si>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</si>
  <si>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</si>
  <si>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</si>
  <si>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</si>
  <si>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</si>
  <si>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</si>
  <si>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</si>
  <si>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</si>
  <si>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</si>
  <si>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</si>
  <si>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</si>
  <si>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</si>
  <si>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</si>
  <si>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</si>
  <si>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</si>
  <si>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</si>
  <si>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</si>
  <si>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</si>
  <si>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</si>
  <si>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</si>
  <si>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</si>
  <si>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</si>
  <si>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</si>
  <si>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</si>
  <si>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</si>
  <si>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</si>
  <si>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</si>
  <si>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</si>
  <si>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</si>
  <si>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合计</t>
  </si>
  <si>
    <t>福彩累计</t>
  </si>
  <si>
    <t>体彩累计</t>
  </si>
  <si>
    <t>单位：万元</t>
  </si>
  <si>
    <t>地区</t>
  </si>
  <si>
    <t>福利彩票</t>
  </si>
  <si>
    <t>体育彩票</t>
  </si>
  <si>
    <t>销售合计</t>
  </si>
  <si>
    <t>销量累计排序</t>
  </si>
  <si>
    <t>本月</t>
  </si>
  <si>
    <t>本年累计</t>
  </si>
  <si>
    <t>销售额</t>
  </si>
  <si>
    <t>北京</t>
  </si>
  <si>
    <t>总计</t>
  </si>
  <si>
    <t>比上年同</t>
  </si>
  <si>
    <t>期增长%</t>
  </si>
  <si>
    <r>
      <t>1</t>
    </r>
    <r>
      <rPr>
        <sz val="12"/>
        <rFont val="宋体"/>
        <family val="0"/>
      </rPr>
      <t>月</t>
    </r>
  </si>
  <si>
    <r>
      <t>2</t>
    </r>
    <r>
      <rPr>
        <sz val="12"/>
        <rFont val="宋体"/>
        <family val="0"/>
      </rPr>
      <t>月</t>
    </r>
  </si>
  <si>
    <r>
      <t>3</t>
    </r>
    <r>
      <rPr>
        <sz val="12"/>
        <rFont val="宋体"/>
        <family val="0"/>
      </rPr>
      <t>月</t>
    </r>
  </si>
  <si>
    <r>
      <t>本列数据来自在附件</t>
    </r>
    <r>
      <rPr>
        <sz val="12"/>
        <rFont val="Times New Roman"/>
        <family val="1"/>
      </rPr>
      <t>1</t>
    </r>
  </si>
  <si>
    <r>
      <t>4</t>
    </r>
    <r>
      <rPr>
        <sz val="12"/>
        <rFont val="宋体"/>
        <family val="0"/>
      </rPr>
      <t>月</t>
    </r>
  </si>
  <si>
    <r>
      <t>5</t>
    </r>
    <r>
      <rPr>
        <sz val="12"/>
        <rFont val="宋体"/>
        <family val="0"/>
      </rPr>
      <t>月</t>
    </r>
  </si>
  <si>
    <r>
      <t>福彩＋体彩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本月</t>
    </r>
  </si>
  <si>
    <r>
      <t>福彩＋体彩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累计</t>
    </r>
  </si>
  <si>
    <r>
      <t>6</t>
    </r>
    <r>
      <rPr>
        <sz val="12"/>
        <rFont val="宋体"/>
        <family val="0"/>
      </rPr>
      <t>月</t>
    </r>
  </si>
  <si>
    <r>
      <t>7</t>
    </r>
    <r>
      <rPr>
        <sz val="12"/>
        <rFont val="宋体"/>
        <family val="0"/>
      </rPr>
      <t>月</t>
    </r>
  </si>
  <si>
    <r>
      <t>8</t>
    </r>
    <r>
      <rPr>
        <sz val="12"/>
        <rFont val="宋体"/>
        <family val="0"/>
      </rPr>
      <t>月</t>
    </r>
  </si>
  <si>
    <r>
      <t>9</t>
    </r>
    <r>
      <rPr>
        <sz val="12"/>
        <rFont val="宋体"/>
        <family val="0"/>
      </rPr>
      <t>月</t>
    </r>
  </si>
  <si>
    <r>
      <t>10</t>
    </r>
    <r>
      <rPr>
        <sz val="12"/>
        <rFont val="宋体"/>
        <family val="0"/>
      </rPr>
      <t>月</t>
    </r>
  </si>
  <si>
    <r>
      <t>11</t>
    </r>
    <r>
      <rPr>
        <sz val="12"/>
        <rFont val="宋体"/>
        <family val="0"/>
      </rPr>
      <t>月</t>
    </r>
  </si>
  <si>
    <r>
      <t>12</t>
    </r>
    <r>
      <rPr>
        <sz val="12"/>
        <rFont val="宋体"/>
        <family val="0"/>
      </rPr>
      <t>月</t>
    </r>
  </si>
  <si>
    <r>
      <t>2008</t>
    </r>
    <r>
      <rPr>
        <sz val="12"/>
        <rFont val="宋体"/>
        <family val="0"/>
      </rPr>
      <t>年彩票销售量</t>
    </r>
  </si>
  <si>
    <r>
      <t>2009</t>
    </r>
    <r>
      <rPr>
        <sz val="12"/>
        <rFont val="宋体"/>
        <family val="0"/>
      </rPr>
      <t>年彩票销售量</t>
    </r>
  </si>
  <si>
    <t>彩票总销量</t>
  </si>
  <si>
    <r>
      <t>10</t>
    </r>
    <r>
      <rPr>
        <sz val="12"/>
        <rFont val="宋体"/>
        <family val="0"/>
      </rPr>
      <t>年同期销量</t>
    </r>
  </si>
  <si>
    <r>
      <t>附件</t>
    </r>
    <r>
      <rPr>
        <sz val="14"/>
        <rFont val="Times New Roman"/>
        <family val="1"/>
      </rPr>
      <t xml:space="preserve">3:                                                       </t>
    </r>
    <r>
      <rPr>
        <sz val="16"/>
        <rFont val="Times New Roman"/>
        <family val="1"/>
      </rPr>
      <t xml:space="preserve"> 2011</t>
    </r>
    <r>
      <rPr>
        <sz val="16"/>
        <rFont val="黑体"/>
        <family val="0"/>
      </rPr>
      <t>年</t>
    </r>
    <r>
      <rPr>
        <sz val="16"/>
        <rFont val="Times New Roman"/>
        <family val="1"/>
      </rPr>
      <t>1</t>
    </r>
    <r>
      <rPr>
        <sz val="16"/>
        <rFont val="黑体"/>
        <family val="0"/>
      </rPr>
      <t>月全国各地区彩票销售情况表</t>
    </r>
  </si>
  <si>
    <t>2011-2010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</si>
</sst>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_);[Red]\(0.00\)"/>
    <numFmt numFmtId="179" formatCode="0.0"/>
    <numFmt numFmtId="180" formatCode="#,##0.00_);[Red]\(#,##0.00\)"/>
    <numFmt numFmtId="181" formatCode="0_ "/>
    <numFmt numFmtId="182" formatCode="0.0%"/>
    <numFmt numFmtId="183" formatCode="0.00_ ;[Red]\-0.00\ "/>
    <numFmt numFmtId="184" formatCode="#,##0.0000_);[Red]\(#,##0.0000\)"/>
    <numFmt numFmtId="185" formatCode="#,##0.0000"/>
    <numFmt numFmtId="186" formatCode="#,##0.0_);[Red]\(#,##0.0\)"/>
    <numFmt numFmtId="187" formatCode="0.000000"/>
    <numFmt numFmtId="188" formatCode="0.00000"/>
    <numFmt numFmtId="189" formatCode="0.0000"/>
    <numFmt numFmtId="190" formatCode="0.000"/>
    <numFmt numFmtId="191" formatCode="0.000%"/>
  </numFmts>
  <fonts count="19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黑体"/>
      <family val="0"/>
    </font>
    <font>
      <sz val="13"/>
      <name val="宋体"/>
      <family val="0"/>
    </font>
    <font>
      <sz val="13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name val="宋体"/>
      <family val="0"/>
    </font>
    <font>
      <sz val="16"/>
      <name val="Times New Roman"/>
      <family val="1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黑体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 horizontal="center"/>
    </xf>
    <xf numFmtId="176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6" fontId="2" fillId="3" borderId="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81" fontId="0" fillId="0" borderId="0" xfId="0" applyNumberFormat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1" xfId="0" applyNumberFormat="1" applyBorder="1" applyAlignment="1">
      <alignment/>
    </xf>
    <xf numFmtId="0" fontId="8" fillId="0" borderId="1" xfId="0" applyFont="1" applyBorder="1" applyAlignment="1">
      <alignment horizontal="center"/>
    </xf>
    <xf numFmtId="182" fontId="0" fillId="0" borderId="0" xfId="0" applyNumberFormat="1" applyAlignment="1">
      <alignment horizontal="center"/>
    </xf>
    <xf numFmtId="182" fontId="0" fillId="0" borderId="0" xfId="0" applyNumberFormat="1" applyAlignment="1">
      <alignment/>
    </xf>
    <xf numFmtId="182" fontId="0" fillId="0" borderId="1" xfId="0" applyNumberFormat="1" applyBorder="1" applyAlignment="1">
      <alignment/>
    </xf>
    <xf numFmtId="183" fontId="0" fillId="0" borderId="1" xfId="0" applyNumberFormat="1" applyBorder="1" applyAlignment="1">
      <alignment/>
    </xf>
    <xf numFmtId="176" fontId="0" fillId="0" borderId="0" xfId="0" applyNumberFormat="1" applyFill="1" applyAlignment="1">
      <alignment/>
    </xf>
    <xf numFmtId="176" fontId="0" fillId="0" borderId="1" xfId="0" applyNumberFormat="1" applyFill="1" applyBorder="1" applyAlignment="1">
      <alignment horizontal="center"/>
    </xf>
    <xf numFmtId="178" fontId="10" fillId="0" borderId="1" xfId="0" applyNumberFormat="1" applyFont="1" applyFill="1" applyBorder="1" applyAlignment="1">
      <alignment/>
    </xf>
    <xf numFmtId="18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184" fontId="7" fillId="0" borderId="1" xfId="16" applyNumberFormat="1" applyFont="1" applyFill="1" applyBorder="1" applyAlignment="1">
      <alignment horizontal="right" vertical="center"/>
      <protection/>
    </xf>
    <xf numFmtId="180" fontId="7" fillId="0" borderId="1" xfId="16" applyNumberFormat="1" applyFont="1" applyFill="1" applyBorder="1" applyAlignment="1">
      <alignment horizontal="right" vertical="center"/>
      <protection/>
    </xf>
    <xf numFmtId="0" fontId="0" fillId="0" borderId="1" xfId="0" applyFill="1" applyBorder="1" applyAlignment="1">
      <alignment horizontal="center"/>
    </xf>
    <xf numFmtId="183" fontId="0" fillId="0" borderId="1" xfId="0" applyNumberFormat="1" applyFill="1" applyBorder="1" applyAlignment="1">
      <alignment/>
    </xf>
    <xf numFmtId="181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180" fontId="1" fillId="0" borderId="1" xfId="16" applyNumberFormat="1" applyFont="1" applyFill="1" applyBorder="1" applyAlignment="1">
      <alignment horizontal="right" vertical="center"/>
      <protection/>
    </xf>
    <xf numFmtId="57" fontId="2" fillId="0" borderId="0" xfId="0" applyNumberFormat="1" applyFont="1" applyAlignment="1">
      <alignment/>
    </xf>
    <xf numFmtId="2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16" fillId="0" borderId="0" xfId="0" applyFont="1" applyFill="1" applyAlignment="1">
      <alignment horizontal="left"/>
    </xf>
    <xf numFmtId="176" fontId="16" fillId="0" borderId="0" xfId="0" applyNumberFormat="1" applyFont="1" applyFill="1" applyAlignment="1">
      <alignment horizontal="left"/>
    </xf>
    <xf numFmtId="177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 vertical="center"/>
    </xf>
    <xf numFmtId="176" fontId="18" fillId="0" borderId="1" xfId="0" applyNumberFormat="1" applyFont="1" applyFill="1" applyBorder="1" applyAlignment="1">
      <alignment/>
    </xf>
    <xf numFmtId="177" fontId="17" fillId="0" borderId="1" xfId="0" applyNumberFormat="1" applyFont="1" applyFill="1" applyBorder="1" applyAlignment="1">
      <alignment horizontal="right" vertical="center"/>
    </xf>
    <xf numFmtId="178" fontId="17" fillId="0" borderId="1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right" vertical="center"/>
    </xf>
    <xf numFmtId="176" fontId="1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2" fillId="0" borderId="6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6" fontId="2" fillId="3" borderId="5" xfId="0" applyNumberFormat="1" applyFont="1" applyFill="1" applyBorder="1" applyAlignment="1">
      <alignment horizontal="center"/>
    </xf>
    <xf numFmtId="176" fontId="2" fillId="3" borderId="2" xfId="0" applyNumberFormat="1" applyFont="1" applyFill="1" applyBorder="1" applyAlignment="1">
      <alignment horizontal="center"/>
    </xf>
    <xf numFmtId="176" fontId="2" fillId="3" borderId="8" xfId="0" applyNumberFormat="1" applyFont="1" applyFill="1" applyBorder="1" applyAlignment="1">
      <alignment horizontal="center"/>
    </xf>
    <xf numFmtId="58" fontId="2" fillId="0" borderId="1" xfId="0" applyNumberFormat="1" applyFont="1" applyBorder="1" applyAlignment="1">
      <alignment horizontal="center"/>
    </xf>
  </cellXfs>
  <cellStyles count="9">
    <cellStyle name="Normal" xfId="0"/>
    <cellStyle name="Percent" xfId="15"/>
    <cellStyle name="常规_Sheet1" xfId="16"/>
    <cellStyle name="Hyperlink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2011</a:t>
            </a:r>
            <a:r>
              <a:rPr lang="en-US" cap="none" sz="1300" b="0" i="0" u="none" baseline="0">
                <a:latin typeface="宋体"/>
                <a:ea typeface="宋体"/>
                <a:cs typeface="宋体"/>
              </a:rPr>
              <a:t>年</a:t>
            </a:r>
            <a:r>
              <a:rPr lang="en-US" cap="none" sz="1300" b="0" i="0" u="none" baseline="0"/>
              <a:t>1</a:t>
            </a:r>
            <a:r>
              <a:rPr lang="en-US" cap="none" sz="1300" b="0" i="0" u="none" baseline="0">
                <a:latin typeface="宋体"/>
                <a:ea typeface="宋体"/>
                <a:cs typeface="宋体"/>
              </a:rPr>
              <a:t>月彩票销售量与上年同期比较图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'图1'!$I$2</c:f>
              <c:strCache>
                <c:ptCount val="1"/>
                <c:pt idx="0">
                  <c:v>2010年1月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'图1'!$H$3:$H$5</c:f>
              <c:strCache/>
            </c:strRef>
          </c:cat>
          <c:val>
            <c:numRef>
              <c:f>'图1'!$I$3:$I$5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'图1'!$J$2</c:f>
              <c:strCache>
                <c:ptCount val="1"/>
                <c:pt idx="0">
                  <c:v>2011年1月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'图1'!$H$3:$H$5</c:f>
              <c:strCache/>
            </c:strRef>
          </c:cat>
          <c:val>
            <c:numRef>
              <c:f>'图1'!$J$3:$J$5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7884091"/>
        <c:axId val="3847956"/>
      </c:barChart>
      <c:catAx>
        <c:axId val="7884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847956"/>
        <c:crosses val="autoZero"/>
        <c:auto val="1"/>
        <c:lblOffset val="100"/>
        <c:noMultiLvlLbl val="0"/>
      </c:catAx>
      <c:valAx>
        <c:axId val="3847956"/>
        <c:scaling>
          <c:orientation val="minMax"/>
          <c:max val="18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7884091"/>
        <c:crossesAt val="1"/>
        <c:crossBetween val="between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0.109</cdr:y>
    </cdr:from>
    <cdr:to>
      <cdr:x>0.95625</cdr:x>
      <cdr:y>0.17375</cdr:y>
    </cdr:to>
    <cdr:sp>
      <cdr:nvSpPr>
        <cdr:cNvPr id="1" name="TextBox 1"/>
        <cdr:cNvSpPr txBox="1">
          <a:spLocks noChangeArrowheads="1"/>
        </cdr:cNvSpPr>
      </cdr:nvSpPr>
      <cdr:spPr>
        <a:xfrm>
          <a:off x="4324350" y="400050"/>
          <a:ext cx="781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宋体"/>
              <a:ea typeface="宋体"/>
              <a:cs typeface="宋体"/>
            </a:rPr>
            <a:t>单位：亿元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16</xdr:row>
      <xdr:rowOff>19050</xdr:rowOff>
    </xdr:from>
    <xdr:to>
      <xdr:col>6</xdr:col>
      <xdr:colOff>514350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676275" y="3181350"/>
        <a:ext cx="53435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pane ySplit="6" topLeftCell="BM7" activePane="bottomLeft" state="frozen"/>
      <selection pane="topLeft" activeCell="G1" sqref="G1"/>
      <selection pane="bottomLeft" activeCell="H41" sqref="H41"/>
    </sheetView>
  </sheetViews>
  <sheetFormatPr defaultColWidth="9.00390625" defaultRowHeight="18.75" customHeight="1"/>
  <cols>
    <col min="1" max="1" width="7.625" style="7" customWidth="1"/>
    <col min="2" max="2" width="9.625" style="8" customWidth="1"/>
    <col min="3" max="3" width="8.625" style="9" customWidth="1"/>
    <col min="4" max="4" width="9.625" style="8" customWidth="1"/>
    <col min="5" max="5" width="8.625" style="9" customWidth="1"/>
    <col min="6" max="6" width="9.625" style="8" customWidth="1"/>
    <col min="7" max="7" width="8.625" style="9" customWidth="1"/>
    <col min="8" max="8" width="9.625" style="8" customWidth="1"/>
    <col min="9" max="9" width="8.625" style="9" customWidth="1"/>
    <col min="10" max="10" width="9.625" style="8" customWidth="1"/>
    <col min="11" max="11" width="8.375" style="9" customWidth="1"/>
    <col min="12" max="12" width="10.375" style="8" customWidth="1"/>
    <col min="13" max="13" width="8.625" style="9" customWidth="1"/>
    <col min="14" max="14" width="4.375" style="7" customWidth="1"/>
    <col min="15" max="16384" width="9.00390625" style="7" customWidth="1"/>
  </cols>
  <sheetData>
    <row r="1" spans="1:14" ht="21" customHeight="1">
      <c r="A1" s="53" t="s">
        <v>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s="38" customFormat="1" ht="14.25" customHeight="1">
      <c r="A2" s="35"/>
      <c r="B2" s="36"/>
      <c r="C2" s="37"/>
      <c r="D2" s="36"/>
      <c r="E2" s="37"/>
      <c r="F2" s="36"/>
      <c r="G2" s="37"/>
      <c r="H2" s="36"/>
      <c r="I2" s="37"/>
      <c r="J2" s="36"/>
      <c r="K2" s="37"/>
      <c r="L2" s="36"/>
      <c r="M2" s="55" t="s">
        <v>37</v>
      </c>
      <c r="N2" s="55"/>
    </row>
    <row r="3" spans="1:14" s="40" customFormat="1" ht="14.25" customHeight="1">
      <c r="A3" s="48" t="s">
        <v>38</v>
      </c>
      <c r="B3" s="48" t="s">
        <v>39</v>
      </c>
      <c r="C3" s="49"/>
      <c r="D3" s="49"/>
      <c r="E3" s="49"/>
      <c r="F3" s="48" t="s">
        <v>40</v>
      </c>
      <c r="G3" s="49"/>
      <c r="H3" s="49"/>
      <c r="I3" s="49"/>
      <c r="J3" s="48" t="s">
        <v>41</v>
      </c>
      <c r="K3" s="49"/>
      <c r="L3" s="49"/>
      <c r="M3" s="49"/>
      <c r="N3" s="56" t="s">
        <v>42</v>
      </c>
    </row>
    <row r="4" spans="1:14" s="40" customFormat="1" ht="14.25" customHeight="1">
      <c r="A4" s="48"/>
      <c r="B4" s="51" t="s">
        <v>43</v>
      </c>
      <c r="C4" s="52"/>
      <c r="D4" s="48" t="s">
        <v>44</v>
      </c>
      <c r="E4" s="49"/>
      <c r="F4" s="51" t="s">
        <v>43</v>
      </c>
      <c r="G4" s="52"/>
      <c r="H4" s="48" t="s">
        <v>44</v>
      </c>
      <c r="I4" s="49"/>
      <c r="J4" s="51" t="s">
        <v>43</v>
      </c>
      <c r="K4" s="52"/>
      <c r="L4" s="48" t="s">
        <v>44</v>
      </c>
      <c r="M4" s="49"/>
      <c r="N4" s="57"/>
    </row>
    <row r="5" spans="1:14" s="40" customFormat="1" ht="14.25" customHeight="1">
      <c r="A5" s="48"/>
      <c r="B5" s="50" t="s">
        <v>0</v>
      </c>
      <c r="C5" s="41" t="s">
        <v>48</v>
      </c>
      <c r="D5" s="50" t="s">
        <v>45</v>
      </c>
      <c r="E5" s="41" t="s">
        <v>48</v>
      </c>
      <c r="F5" s="50" t="s">
        <v>0</v>
      </c>
      <c r="G5" s="41" t="s">
        <v>48</v>
      </c>
      <c r="H5" s="50" t="s">
        <v>45</v>
      </c>
      <c r="I5" s="41" t="s">
        <v>48</v>
      </c>
      <c r="J5" s="50" t="s">
        <v>0</v>
      </c>
      <c r="K5" s="41" t="s">
        <v>48</v>
      </c>
      <c r="L5" s="50" t="s">
        <v>45</v>
      </c>
      <c r="M5" s="41" t="s">
        <v>48</v>
      </c>
      <c r="N5" s="57"/>
    </row>
    <row r="6" spans="1:14" s="40" customFormat="1" ht="14.25" customHeight="1">
      <c r="A6" s="48"/>
      <c r="B6" s="50"/>
      <c r="C6" s="42" t="s">
        <v>49</v>
      </c>
      <c r="D6" s="50"/>
      <c r="E6" s="42" t="s">
        <v>49</v>
      </c>
      <c r="F6" s="50"/>
      <c r="G6" s="42" t="s">
        <v>49</v>
      </c>
      <c r="H6" s="50"/>
      <c r="I6" s="42" t="s">
        <v>49</v>
      </c>
      <c r="J6" s="50"/>
      <c r="K6" s="42" t="s">
        <v>49</v>
      </c>
      <c r="L6" s="50"/>
      <c r="M6" s="42" t="s">
        <v>49</v>
      </c>
      <c r="N6" s="58"/>
    </row>
    <row r="7" spans="1:14" s="40" customFormat="1" ht="14.25" customHeight="1">
      <c r="A7" s="39" t="s">
        <v>46</v>
      </c>
      <c r="B7" s="43">
        <v>40156.55</v>
      </c>
      <c r="C7" s="44">
        <f>(B7-'与10年同期销量比较'!B4)/'与10年同期销量比较'!B4*100</f>
        <v>36.6917482626981</v>
      </c>
      <c r="D7" s="45">
        <v>40156.55</v>
      </c>
      <c r="E7" s="44">
        <f>(D7-'与10年同期销量比较'!C4)/'与10年同期销量比较'!C4*100</f>
        <v>36.6917482626981</v>
      </c>
      <c r="F7" s="45">
        <v>30658.1628</v>
      </c>
      <c r="G7" s="44">
        <f>(F7-'与10年同期销量比较'!D4)/'与10年同期销量比较'!D4*100</f>
        <v>92.56894954673203</v>
      </c>
      <c r="H7" s="45">
        <v>30658.1628</v>
      </c>
      <c r="I7" s="44">
        <f>(H7-'与10年同期销量比较'!E4)/'与10年同期销量比较'!E4*100</f>
        <v>92.56894954673203</v>
      </c>
      <c r="J7" s="45">
        <f>B7+F7</f>
        <v>70814.71280000001</v>
      </c>
      <c r="K7" s="44">
        <f>(J7-'与10年同期销量比较'!F4)/'与10年同期销量比较'!F4*100</f>
        <v>56.33054390518693</v>
      </c>
      <c r="L7" s="45">
        <f aca="true" t="shared" si="0" ref="L7:L38">D7+H7</f>
        <v>70814.71280000001</v>
      </c>
      <c r="M7" s="44">
        <f>(L7-'与10年同期销量比较'!I4)/'与10年同期销量比较'!I4*100</f>
        <v>56.33054390518693</v>
      </c>
      <c r="N7" s="46">
        <f>RANK(L7,$L$7:$L$37)</f>
        <v>6</v>
      </c>
    </row>
    <row r="8" spans="1:14" s="40" customFormat="1" ht="14.25" customHeight="1">
      <c r="A8" s="39" t="s">
        <v>4</v>
      </c>
      <c r="B8" s="43">
        <v>11553.94</v>
      </c>
      <c r="C8" s="44">
        <f>(B8-'与10年同期销量比较'!B5)/'与10年同期销量比较'!B5*100</f>
        <v>13.547995259145127</v>
      </c>
      <c r="D8" s="45">
        <v>11553.94</v>
      </c>
      <c r="E8" s="44">
        <f>(D8-'与10年同期销量比较'!C5)/'与10年同期销量比较'!C5*100</f>
        <v>13.547995259145127</v>
      </c>
      <c r="F8" s="45">
        <v>15770.0549</v>
      </c>
      <c r="G8" s="44">
        <f>(F8-'与10年同期销量比较'!D5)/'与10年同期销量比较'!D5*100</f>
        <v>32.353167680338444</v>
      </c>
      <c r="H8" s="45">
        <v>15770.0549</v>
      </c>
      <c r="I8" s="44">
        <f>(H8-'与10年同期销量比较'!E5)/'与10年同期销量比较'!E5*100</f>
        <v>32.353167680338444</v>
      </c>
      <c r="J8" s="45">
        <f aca="true" t="shared" si="1" ref="J8:J38">B8+F8</f>
        <v>27323.994899999998</v>
      </c>
      <c r="K8" s="44">
        <f>(J8-'与10年同期销量比较'!F5)/'与10年同期销量比较'!F5*100</f>
        <v>23.691088068116414</v>
      </c>
      <c r="L8" s="45">
        <f t="shared" si="0"/>
        <v>27323.994899999998</v>
      </c>
      <c r="M8" s="44">
        <f>(L8-'与10年同期销量比较'!I5)/'与10年同期销量比较'!I5*100</f>
        <v>23.691088068116414</v>
      </c>
      <c r="N8" s="46">
        <f aca="true" t="shared" si="2" ref="N8:N37">RANK(L8,$L$7:$L$37)</f>
        <v>22</v>
      </c>
    </row>
    <row r="9" spans="1:14" s="40" customFormat="1" ht="14.25" customHeight="1">
      <c r="A9" s="39" t="s">
        <v>5</v>
      </c>
      <c r="B9" s="43">
        <v>35536.731653</v>
      </c>
      <c r="C9" s="44">
        <f>(B9-'与10年同期销量比较'!B6)/'与10年同期销量比较'!B6*100</f>
        <v>27.28151484305577</v>
      </c>
      <c r="D9" s="45">
        <v>35536.731652999995</v>
      </c>
      <c r="E9" s="44">
        <f>(D9-'与10年同期销量比较'!C6)/'与10年同期销量比较'!C6*100</f>
        <v>27.28151484305575</v>
      </c>
      <c r="F9" s="45">
        <v>20057.8182</v>
      </c>
      <c r="G9" s="44">
        <f>(F9-'与10年同期销量比较'!D6)/'与10年同期销量比较'!D6*100</f>
        <v>29.214866015827905</v>
      </c>
      <c r="H9" s="45">
        <v>20057.8182</v>
      </c>
      <c r="I9" s="44">
        <f>(H9-'与10年同期销量比较'!E6)/'与10年同期销量比较'!E6*100</f>
        <v>29.214866015827905</v>
      </c>
      <c r="J9" s="45">
        <f t="shared" si="1"/>
        <v>55594.549853000004</v>
      </c>
      <c r="K9" s="44">
        <f>(J9-'与10年同期销量比较'!F6)/'与10年同期销量比较'!F6*100</f>
        <v>27.97233632788033</v>
      </c>
      <c r="L9" s="45">
        <f t="shared" si="0"/>
        <v>55594.549853</v>
      </c>
      <c r="M9" s="44">
        <f>(L9-'与10年同期销量比较'!I6)/'与10年同期销量比较'!I6*100</f>
        <v>27.972336327880313</v>
      </c>
      <c r="N9" s="46">
        <f t="shared" si="2"/>
        <v>12</v>
      </c>
    </row>
    <row r="10" spans="1:14" s="40" customFormat="1" ht="14.25" customHeight="1">
      <c r="A10" s="39" t="s">
        <v>6</v>
      </c>
      <c r="B10" s="43">
        <v>15412.85</v>
      </c>
      <c r="C10" s="44">
        <f>(B10-'与10年同期销量比较'!B7)/'与10年同期销量比较'!B7*100</f>
        <v>16.33709327286835</v>
      </c>
      <c r="D10" s="45">
        <v>15412.85</v>
      </c>
      <c r="E10" s="44">
        <f>(D10-'与10年同期销量比较'!C7)/'与10年同期销量比较'!C7*100</f>
        <v>16.33709327286835</v>
      </c>
      <c r="F10" s="45">
        <v>4999.1684</v>
      </c>
      <c r="G10" s="44">
        <f>(F10-'与10年同期销量比较'!D7)/'与10年同期销量比较'!D7*100</f>
        <v>-15.034715112277539</v>
      </c>
      <c r="H10" s="45">
        <v>4999.1684</v>
      </c>
      <c r="I10" s="44">
        <f>(H10-'与10年同期销量比较'!E7)/'与10年同期销量比较'!E7*100</f>
        <v>-15.034715112277539</v>
      </c>
      <c r="J10" s="45">
        <f t="shared" si="1"/>
        <v>20412.0184</v>
      </c>
      <c r="K10" s="44">
        <f>(J10-'与10年同期销量比较'!F7)/'与10年同期销量比较'!F7*100</f>
        <v>6.689244429250067</v>
      </c>
      <c r="L10" s="45">
        <f t="shared" si="0"/>
        <v>20412.0184</v>
      </c>
      <c r="M10" s="44">
        <f>(L10-'与10年同期销量比较'!I7)/'与10年同期销量比较'!I7*100</f>
        <v>6.689244429250067</v>
      </c>
      <c r="N10" s="46">
        <f t="shared" si="2"/>
        <v>25</v>
      </c>
    </row>
    <row r="11" spans="1:14" s="40" customFormat="1" ht="14.25" customHeight="1">
      <c r="A11" s="39" t="s">
        <v>7</v>
      </c>
      <c r="B11" s="43">
        <v>20019.08</v>
      </c>
      <c r="C11" s="44">
        <f>(B11-'与10年同期销量比较'!B8)/'与10年同期销量比较'!B8*100</f>
        <v>21.77737440294712</v>
      </c>
      <c r="D11" s="45">
        <v>20019.08</v>
      </c>
      <c r="E11" s="44">
        <f>(D11-'与10年同期销量比较'!C8)/'与10年同期销量比较'!C8*100</f>
        <v>21.77737440294712</v>
      </c>
      <c r="F11" s="45">
        <v>9682.3547</v>
      </c>
      <c r="G11" s="44">
        <f>(F11-'与10年同期销量比较'!D8)/'与10年同期销量比较'!D8*100</f>
        <v>5.935639137217881</v>
      </c>
      <c r="H11" s="45">
        <v>9682.3547</v>
      </c>
      <c r="I11" s="44">
        <f>(H11-'与10年同期销量比较'!E8)/'与10年同期销量比较'!E8*100</f>
        <v>5.935639137217881</v>
      </c>
      <c r="J11" s="45">
        <f t="shared" si="1"/>
        <v>29701.4347</v>
      </c>
      <c r="K11" s="44">
        <f>(J11-'与10年同期销量比较'!F8)/'与10年同期销量比较'!F8*100</f>
        <v>16.116815207693772</v>
      </c>
      <c r="L11" s="45">
        <f t="shared" si="0"/>
        <v>29701.4347</v>
      </c>
      <c r="M11" s="44">
        <f>(L11-'与10年同期销量比较'!I8)/'与10年同期销量比较'!I8*100</f>
        <v>16.116815207693772</v>
      </c>
      <c r="N11" s="46">
        <f t="shared" si="2"/>
        <v>20</v>
      </c>
    </row>
    <row r="12" spans="1:14" s="40" customFormat="1" ht="14.25" customHeight="1">
      <c r="A12" s="39" t="s">
        <v>8</v>
      </c>
      <c r="B12" s="47">
        <v>51398.177703999994</v>
      </c>
      <c r="C12" s="44">
        <f>(B12-'与10年同期销量比较'!B9)/'与10年同期销量比较'!B9*100</f>
        <v>13.617916597955592</v>
      </c>
      <c r="D12" s="45">
        <v>51398.177704</v>
      </c>
      <c r="E12" s="44">
        <f>(D12-'与10年同期销量比较'!C9)/'与10年同期销量比较'!C9*100</f>
        <v>13.61791659795561</v>
      </c>
      <c r="F12" s="45">
        <v>21589.8892</v>
      </c>
      <c r="G12" s="44">
        <f>(F12-'与10年同期销量比较'!D9)/'与10年同期销量比较'!D9*100</f>
        <v>36.438624965618445</v>
      </c>
      <c r="H12" s="45">
        <v>21589.8892</v>
      </c>
      <c r="I12" s="44">
        <f>(H12-'与10年同期销量比较'!E9)/'与10年同期销量比较'!E9*100</f>
        <v>36.438624965618445</v>
      </c>
      <c r="J12" s="45">
        <f t="shared" si="1"/>
        <v>72988.06690399999</v>
      </c>
      <c r="K12" s="44">
        <f>(J12-'与10年同期销量比较'!F9)/'与10年同期销量比较'!F9*100</f>
        <v>19.53181491230442</v>
      </c>
      <c r="L12" s="45">
        <f t="shared" si="0"/>
        <v>72988.066904</v>
      </c>
      <c r="M12" s="44">
        <f>(L12-'与10年同期销量比较'!I9)/'与10年同期销量比较'!I9*100</f>
        <v>19.53181491230444</v>
      </c>
      <c r="N12" s="46">
        <f t="shared" si="2"/>
        <v>5</v>
      </c>
    </row>
    <row r="13" spans="1:14" s="40" customFormat="1" ht="14.25" customHeight="1">
      <c r="A13" s="39" t="s">
        <v>9</v>
      </c>
      <c r="B13" s="43">
        <v>16121.26</v>
      </c>
      <c r="C13" s="44">
        <f>(B13-'与10年同期销量比较'!B10)/'与10年同期销量比较'!B10*100</f>
        <v>6.178345920718898</v>
      </c>
      <c r="D13" s="45">
        <v>16121.26</v>
      </c>
      <c r="E13" s="44">
        <f>(D13-'与10年同期销量比较'!C10)/'与10年同期销量比较'!C10*100</f>
        <v>6.178345920718898</v>
      </c>
      <c r="F13" s="45">
        <v>12237.5891</v>
      </c>
      <c r="G13" s="44">
        <f>(F13-'与10年同期销量比较'!D10)/'与10年同期销量比较'!D10*100</f>
        <v>16.42435039110401</v>
      </c>
      <c r="H13" s="45">
        <v>12237.5891</v>
      </c>
      <c r="I13" s="44">
        <f>(H13-'与10年同期销量比较'!E10)/'与10年同期销量比较'!E10*100</f>
        <v>16.42435039110401</v>
      </c>
      <c r="J13" s="45">
        <f t="shared" si="1"/>
        <v>28358.8491</v>
      </c>
      <c r="K13" s="44">
        <f>(J13-'与10年同期销量比较'!F10)/'与10年同期销量比较'!F10*100</f>
        <v>10.369835372350902</v>
      </c>
      <c r="L13" s="45">
        <f t="shared" si="0"/>
        <v>28358.8491</v>
      </c>
      <c r="M13" s="44">
        <f>(L13-'与10年同期销量比较'!I10)/'与10年同期销量比较'!I10*100</f>
        <v>10.369835372350902</v>
      </c>
      <c r="N13" s="46">
        <f t="shared" si="2"/>
        <v>21</v>
      </c>
    </row>
    <row r="14" spans="1:14" s="40" customFormat="1" ht="14.25" customHeight="1">
      <c r="A14" s="39" t="s">
        <v>10</v>
      </c>
      <c r="B14" s="47">
        <v>22666.45</v>
      </c>
      <c r="C14" s="44">
        <f>(B14-'与10年同期销量比较'!B11)/'与10年同期销量比较'!B11*100</f>
        <v>4.52666262390564</v>
      </c>
      <c r="D14" s="45">
        <v>22666.45</v>
      </c>
      <c r="E14" s="44">
        <f>(D14-'与10年同期销量比较'!C11)/'与10年同期销量比较'!C11*100</f>
        <v>4.52666262390564</v>
      </c>
      <c r="F14" s="45">
        <v>13711.5581</v>
      </c>
      <c r="G14" s="44">
        <f>(F14-'与10年同期销量比较'!D11)/'与10年同期销量比较'!D11*100</f>
        <v>7.249643110852684</v>
      </c>
      <c r="H14" s="45">
        <v>13711.5581</v>
      </c>
      <c r="I14" s="44">
        <f>(H14-'与10年同期销量比较'!E11)/'与10年同期销量比较'!E11*100</f>
        <v>7.249643110852684</v>
      </c>
      <c r="J14" s="45">
        <f t="shared" si="1"/>
        <v>36378.0081</v>
      </c>
      <c r="K14" s="44">
        <f>(J14-'与10年同期销量比较'!F11)/'与10年同期销量比较'!F11*100</f>
        <v>5.536612256527633</v>
      </c>
      <c r="L14" s="45">
        <f t="shared" si="0"/>
        <v>36378.0081</v>
      </c>
      <c r="M14" s="44">
        <f>(L14-'与10年同期销量比较'!I11)/'与10年同期销量比较'!I11*100</f>
        <v>5.536612256527633</v>
      </c>
      <c r="N14" s="46">
        <f t="shared" si="2"/>
        <v>18</v>
      </c>
    </row>
    <row r="15" spans="1:14" s="40" customFormat="1" ht="14.25" customHeight="1">
      <c r="A15" s="39" t="s">
        <v>11</v>
      </c>
      <c r="B15" s="43">
        <v>24493.984282999998</v>
      </c>
      <c r="C15" s="44">
        <f>(B15-'与10年同期销量比较'!B12)/'与10年同期销量比较'!B12*100</f>
        <v>4.315925258234661</v>
      </c>
      <c r="D15" s="45">
        <v>24493.984483000004</v>
      </c>
      <c r="E15" s="44">
        <f>(D15-'与10年同期销量比较'!C12)/'与10年同期销量比较'!C12*100</f>
        <v>4.315926110002402</v>
      </c>
      <c r="F15" s="45">
        <v>15084.653</v>
      </c>
      <c r="G15" s="44">
        <f>(F15-'与10年同期销量比较'!D12)/'与10年同期销量比较'!D12*100</f>
        <v>44.02618581367392</v>
      </c>
      <c r="H15" s="45">
        <v>15084.653</v>
      </c>
      <c r="I15" s="44">
        <f>(H15-'与10年同期销量比较'!E12)/'与10年同期销量比较'!E12*100</f>
        <v>44.02618581367392</v>
      </c>
      <c r="J15" s="45">
        <f t="shared" si="1"/>
        <v>39578.637283</v>
      </c>
      <c r="K15" s="44">
        <f>(J15-'与10年同期销量比较'!F12)/'与10年同期销量比较'!F12*100</f>
        <v>16.565020411994702</v>
      </c>
      <c r="L15" s="45">
        <f t="shared" si="0"/>
        <v>39578.637483000006</v>
      </c>
      <c r="M15" s="44">
        <f>(L15-'与10年同期销量比较'!I12)/'与10年同期销量比较'!I12*100</f>
        <v>16.565021001024714</v>
      </c>
      <c r="N15" s="46">
        <f t="shared" si="2"/>
        <v>16</v>
      </c>
    </row>
    <row r="16" spans="1:14" s="40" customFormat="1" ht="14.25" customHeight="1">
      <c r="A16" s="39" t="s">
        <v>12</v>
      </c>
      <c r="B16" s="47">
        <v>67695.34</v>
      </c>
      <c r="C16" s="44">
        <f>(B16-'与10年同期销量比较'!B13)/'与10年同期销量比较'!B13*100</f>
        <v>34.05750492502164</v>
      </c>
      <c r="D16" s="45">
        <v>67695.34</v>
      </c>
      <c r="E16" s="44">
        <f>(D16-'与10年同期销量比较'!C13)/'与10年同期销量比较'!C13*100</f>
        <v>34.05750492502164</v>
      </c>
      <c r="F16" s="45">
        <v>87738.9293</v>
      </c>
      <c r="G16" s="44">
        <f>(F16-'与10年同期销量比较'!D13)/'与10年同期销量比较'!D13*100</f>
        <v>47.505349471016736</v>
      </c>
      <c r="H16" s="45">
        <v>87738.9293</v>
      </c>
      <c r="I16" s="44">
        <f>(H16-'与10年同期销量比较'!E13)/'与10年同期销量比较'!E13*100</f>
        <v>47.505349471016736</v>
      </c>
      <c r="J16" s="45">
        <f t="shared" si="1"/>
        <v>155434.26929999999</v>
      </c>
      <c r="K16" s="44">
        <f>(J16-'与10年同期销量比较'!F13)/'与10年同期销量比较'!F13*100</f>
        <v>41.330730680102846</v>
      </c>
      <c r="L16" s="45">
        <f t="shared" si="0"/>
        <v>155434.26929999999</v>
      </c>
      <c r="M16" s="44">
        <f>(L16-'与10年同期销量比较'!I13)/'与10年同期销量比较'!I13*100</f>
        <v>41.330730680102846</v>
      </c>
      <c r="N16" s="46">
        <f t="shared" si="2"/>
        <v>2</v>
      </c>
    </row>
    <row r="17" spans="1:14" s="40" customFormat="1" ht="14.25" customHeight="1">
      <c r="A17" s="39" t="s">
        <v>13</v>
      </c>
      <c r="B17" s="47">
        <v>63789.83</v>
      </c>
      <c r="C17" s="44">
        <f>(B17-'与10年同期销量比较'!B14)/'与10年同期销量比较'!B14*100</f>
        <v>19.219555572832896</v>
      </c>
      <c r="D17" s="45">
        <v>63789.83</v>
      </c>
      <c r="E17" s="44">
        <f>(D17-'与10年同期销量比较'!C14)/'与10年同期销量比较'!C14*100</f>
        <v>19.219555572832896</v>
      </c>
      <c r="F17" s="45">
        <v>45577.7509</v>
      </c>
      <c r="G17" s="44">
        <f>(F17-'与10年同期销量比较'!D14)/'与10年同期销量比较'!D14*100</f>
        <v>10.42895725432289</v>
      </c>
      <c r="H17" s="45">
        <v>45577.7509</v>
      </c>
      <c r="I17" s="44">
        <f>(H17-'与10年同期销量比较'!E14)/'与10年同期销量比较'!E14*100</f>
        <v>10.42895725432289</v>
      </c>
      <c r="J17" s="45">
        <f t="shared" si="1"/>
        <v>109367.5809</v>
      </c>
      <c r="K17" s="44">
        <f>(J17-'与10年同期销量比较'!F14)/'与10年同期销量比较'!F14*100</f>
        <v>15.39153980928053</v>
      </c>
      <c r="L17" s="45">
        <f t="shared" si="0"/>
        <v>109367.5809</v>
      </c>
      <c r="M17" s="44">
        <f>(L17-'与10年同期销量比较'!I14)/'与10年同期销量比较'!I14*100</f>
        <v>15.39153980928053</v>
      </c>
      <c r="N17" s="46">
        <f t="shared" si="2"/>
        <v>4</v>
      </c>
    </row>
    <row r="18" spans="1:14" s="40" customFormat="1" ht="14.25" customHeight="1">
      <c r="A18" s="39" t="s">
        <v>14</v>
      </c>
      <c r="B18" s="43">
        <v>26050.3</v>
      </c>
      <c r="C18" s="44">
        <f>(B18-'与10年同期销量比较'!B15)/'与10年同期销量比较'!B15*100</f>
        <v>44.74495732156568</v>
      </c>
      <c r="D18" s="45">
        <v>26050.3</v>
      </c>
      <c r="E18" s="44">
        <f>(D18-'与10年同期销量比较'!C15)/'与10年同期销量比较'!C15*100</f>
        <v>44.74495732156568</v>
      </c>
      <c r="F18" s="45">
        <v>17956.1628</v>
      </c>
      <c r="G18" s="44">
        <f>(F18-'与10年同期销量比较'!D15)/'与10年同期销量比较'!D15*100</f>
        <v>36.59198881556351</v>
      </c>
      <c r="H18" s="45">
        <v>17956.1628</v>
      </c>
      <c r="I18" s="44">
        <f>(H18-'与10年同期销量比较'!E15)/'与10年同期销量比较'!E15*100</f>
        <v>36.59198881556351</v>
      </c>
      <c r="J18" s="45">
        <f t="shared" si="1"/>
        <v>44006.462799999994</v>
      </c>
      <c r="K18" s="44">
        <f>(J18-'与10年同期销量比较'!F15)/'与10年同期销量比较'!F15*100</f>
        <v>41.30351439041516</v>
      </c>
      <c r="L18" s="45">
        <f t="shared" si="0"/>
        <v>44006.462799999994</v>
      </c>
      <c r="M18" s="44">
        <f>(L18-'与10年同期销量比较'!I15)/'与10年同期销量比较'!I15*100</f>
        <v>41.30351439041516</v>
      </c>
      <c r="N18" s="46">
        <f t="shared" si="2"/>
        <v>14</v>
      </c>
    </row>
    <row r="19" spans="1:14" s="40" customFormat="1" ht="14.25" customHeight="1">
      <c r="A19" s="39" t="s">
        <v>15</v>
      </c>
      <c r="B19" s="43">
        <v>25350.35</v>
      </c>
      <c r="C19" s="44">
        <f>(B19-'与10年同期销量比较'!B16)/'与10年同期销量比较'!B16*100</f>
        <v>45.42663915358849</v>
      </c>
      <c r="D19" s="45">
        <v>25350.35</v>
      </c>
      <c r="E19" s="44">
        <f>(D19-'与10年同期销量比较'!C16)/'与10年同期销量比较'!C16*100</f>
        <v>45.42663915358849</v>
      </c>
      <c r="F19" s="45">
        <v>35882.6745</v>
      </c>
      <c r="G19" s="44">
        <f>(F19-'与10年同期销量比较'!D16)/'与10年同期销量比较'!D16*100</f>
        <v>15.707551047250062</v>
      </c>
      <c r="H19" s="45">
        <v>35882.6745</v>
      </c>
      <c r="I19" s="44">
        <f>(H19-'与10年同期销量比较'!E16)/'与10年同期销量比较'!E16*100</f>
        <v>15.707551047250062</v>
      </c>
      <c r="J19" s="45">
        <f t="shared" si="1"/>
        <v>61233.0245</v>
      </c>
      <c r="K19" s="44">
        <f>(J19-'与10年同期销量比较'!F16)/'与10年同期销量比较'!F16*100</f>
        <v>26.40160441312902</v>
      </c>
      <c r="L19" s="45">
        <f t="shared" si="0"/>
        <v>61233.0245</v>
      </c>
      <c r="M19" s="44">
        <f>(L19-'与10年同期销量比较'!I16)/'与10年同期销量比较'!I16*100</f>
        <v>26.40160441312902</v>
      </c>
      <c r="N19" s="46">
        <f t="shared" si="2"/>
        <v>9</v>
      </c>
    </row>
    <row r="20" spans="1:14" s="40" customFormat="1" ht="14.25" customHeight="1">
      <c r="A20" s="39" t="s">
        <v>16</v>
      </c>
      <c r="B20" s="43">
        <v>12742.82</v>
      </c>
      <c r="C20" s="44">
        <f>(B20-'与10年同期销量比较'!B17)/'与10年同期销量比较'!B17*100</f>
        <v>29.379238922958194</v>
      </c>
      <c r="D20" s="45">
        <v>12742.82</v>
      </c>
      <c r="E20" s="44">
        <f>(D20-'与10年同期销量比较'!C17)/'与10年同期销量比较'!C17*100</f>
        <v>29.379238922958194</v>
      </c>
      <c r="F20" s="45">
        <v>20245.0674</v>
      </c>
      <c r="G20" s="44">
        <f>(F20-'与10年同期销量比较'!D17)/'与10年同期销量比较'!D17*100</f>
        <v>37.489009065375036</v>
      </c>
      <c r="H20" s="45">
        <v>20245.0674</v>
      </c>
      <c r="I20" s="44">
        <f>(H20-'与10年同期销量比较'!E17)/'与10年同期销量比较'!E17*100</f>
        <v>37.489009065375036</v>
      </c>
      <c r="J20" s="45">
        <f t="shared" si="1"/>
        <v>32987.8874</v>
      </c>
      <c r="K20" s="44">
        <f>(J20-'与10年同期销量比较'!F17)/'与10年同期销量比较'!F17*100</f>
        <v>34.238640982697255</v>
      </c>
      <c r="L20" s="45">
        <f t="shared" si="0"/>
        <v>32987.8874</v>
      </c>
      <c r="M20" s="44">
        <f>(L20-'与10年同期销量比较'!I17)/'与10年同期销量比较'!I17*100</f>
        <v>34.238640982697255</v>
      </c>
      <c r="N20" s="46">
        <f t="shared" si="2"/>
        <v>19</v>
      </c>
    </row>
    <row r="21" spans="1:14" s="40" customFormat="1" ht="14.25" customHeight="1">
      <c r="A21" s="39" t="s">
        <v>17</v>
      </c>
      <c r="B21" s="47">
        <v>83756.95</v>
      </c>
      <c r="C21" s="44">
        <f>(B21-'与10年同期销量比较'!B18)/'与10年同期销量比较'!B18*100</f>
        <v>15.009601646663514</v>
      </c>
      <c r="D21" s="45">
        <v>83756.95</v>
      </c>
      <c r="E21" s="44">
        <f>(D21-'与10年同期销量比较'!C18)/'与10年同期销量比较'!C18*100</f>
        <v>15.009601646663514</v>
      </c>
      <c r="F21" s="45">
        <v>64724.2108</v>
      </c>
      <c r="G21" s="44">
        <f>(F21-'与10年同期销量比较'!D18)/'与10年同期销量比较'!D18*100</f>
        <v>67.31043985232154</v>
      </c>
      <c r="H21" s="45">
        <v>64724.2108</v>
      </c>
      <c r="I21" s="44">
        <f>(H21-'与10年同期销量比较'!E18)/'与10年同期销量比较'!E18*100</f>
        <v>67.31043985232154</v>
      </c>
      <c r="J21" s="45">
        <f t="shared" si="1"/>
        <v>148481.1608</v>
      </c>
      <c r="K21" s="44">
        <f>(J21-'与10年同期销量比较'!F18)/'与10年同期销量比较'!F18*100</f>
        <v>33.15364511365335</v>
      </c>
      <c r="L21" s="45">
        <f t="shared" si="0"/>
        <v>148481.1608</v>
      </c>
      <c r="M21" s="44">
        <f>(L21-'与10年同期销量比较'!I18)/'与10年同期销量比较'!I18*100</f>
        <v>33.15364511365335</v>
      </c>
      <c r="N21" s="46">
        <f t="shared" si="2"/>
        <v>3</v>
      </c>
    </row>
    <row r="22" spans="1:14" s="40" customFormat="1" ht="14.25" customHeight="1">
      <c r="A22" s="39" t="s">
        <v>18</v>
      </c>
      <c r="B22" s="43">
        <v>34106.14</v>
      </c>
      <c r="C22" s="44">
        <f>(B22-'与10年同期销量比较'!B19)/'与10年同期销量比较'!B19*100</f>
        <v>36.767134318039815</v>
      </c>
      <c r="D22" s="45">
        <v>34106.14</v>
      </c>
      <c r="E22" s="44">
        <f>(D22-'与10年同期销量比较'!C19)/'与10年同期销量比较'!C19*100</f>
        <v>36.767134318039815</v>
      </c>
      <c r="F22" s="45">
        <v>29093.7611</v>
      </c>
      <c r="G22" s="44">
        <f>(F22-'与10年同期销量比较'!D19)/'与10年同期销量比较'!D19*100</f>
        <v>27.247592809957734</v>
      </c>
      <c r="H22" s="45">
        <v>29093.7611</v>
      </c>
      <c r="I22" s="44">
        <f>(H22-'与10年同期销量比较'!E19)/'与10年同期销量比较'!E19*100</f>
        <v>27.247592809957734</v>
      </c>
      <c r="J22" s="45">
        <f t="shared" si="1"/>
        <v>63199.9011</v>
      </c>
      <c r="K22" s="44">
        <f>(J22-'与10年同期销量比较'!F19)/'与10年同期销量比较'!F19*100</f>
        <v>32.21382862998289</v>
      </c>
      <c r="L22" s="45">
        <f t="shared" si="0"/>
        <v>63199.9011</v>
      </c>
      <c r="M22" s="44">
        <f>(L22-'与10年同期销量比较'!I19)/'与10年同期销量比较'!I19*100</f>
        <v>32.21382862998289</v>
      </c>
      <c r="N22" s="46">
        <f t="shared" si="2"/>
        <v>8</v>
      </c>
    </row>
    <row r="23" spans="1:14" s="40" customFormat="1" ht="14.25" customHeight="1">
      <c r="A23" s="39" t="s">
        <v>19</v>
      </c>
      <c r="B23" s="43">
        <v>40599.27</v>
      </c>
      <c r="C23" s="44">
        <f>(B23-'与10年同期销量比较'!B20)/'与10年同期销量比较'!B20*100</f>
        <v>28.171091911059015</v>
      </c>
      <c r="D23" s="45">
        <v>40599.27</v>
      </c>
      <c r="E23" s="44">
        <f>(D23-'与10年同期销量比较'!C20)/'与10年同期销量比较'!C20*100</f>
        <v>28.171091911059015</v>
      </c>
      <c r="F23" s="45">
        <v>17186.8095</v>
      </c>
      <c r="G23" s="44">
        <f>(F23-'与10年同期销量比较'!D20)/'与10年同期销量比较'!D20*100</f>
        <v>-6.737344086927435</v>
      </c>
      <c r="H23" s="45">
        <v>17186.8095</v>
      </c>
      <c r="I23" s="44">
        <f>(H23-'与10年同期销量比较'!E20)/'与10年同期销量比较'!E20*100</f>
        <v>-6.737344086927435</v>
      </c>
      <c r="J23" s="45">
        <f t="shared" si="1"/>
        <v>57786.07949999999</v>
      </c>
      <c r="K23" s="44">
        <f>(J23-'与10年同期销量比较'!F20)/'与10年同期销量比较'!F20*100</f>
        <v>15.331729711032905</v>
      </c>
      <c r="L23" s="45">
        <f t="shared" si="0"/>
        <v>57786.07949999999</v>
      </c>
      <c r="M23" s="44">
        <f>(L23-'与10年同期销量比较'!I20)/'与10年同期销量比较'!I20*100</f>
        <v>15.331729711032905</v>
      </c>
      <c r="N23" s="46">
        <f t="shared" si="2"/>
        <v>10</v>
      </c>
    </row>
    <row r="24" spans="1:14" s="40" customFormat="1" ht="14.25" customHeight="1">
      <c r="A24" s="39" t="s">
        <v>20</v>
      </c>
      <c r="B24" s="43">
        <v>29174.975801</v>
      </c>
      <c r="C24" s="44">
        <f>(B24-'与10年同期销量比较'!B21)/'与10年同期销量比较'!B21*100</f>
        <v>44.14015227240164</v>
      </c>
      <c r="D24" s="45">
        <v>29174.975801</v>
      </c>
      <c r="E24" s="44">
        <f>(D24-'与10年同期销量比较'!C21)/'与10年同期销量比较'!C21*100</f>
        <v>44.14015227240164</v>
      </c>
      <c r="F24" s="45">
        <v>16390.3252</v>
      </c>
      <c r="G24" s="44">
        <f>(F24-'与10年同期销量比较'!D21)/'与10年同期销量比较'!D21*100</f>
        <v>49.76759071345324</v>
      </c>
      <c r="H24" s="45">
        <v>16390.3252</v>
      </c>
      <c r="I24" s="44">
        <f>(H24-'与10年同期销量比较'!E21)/'与10年同期销量比较'!E21*100</f>
        <v>49.76759071345324</v>
      </c>
      <c r="J24" s="45">
        <f t="shared" si="1"/>
        <v>45565.301001</v>
      </c>
      <c r="K24" s="44">
        <f>(J24-'与10年同期销量比较'!F21)/'与10年同期销量比较'!F21*100</f>
        <v>46.11503422282346</v>
      </c>
      <c r="L24" s="45">
        <f t="shared" si="0"/>
        <v>45565.301001</v>
      </c>
      <c r="M24" s="44">
        <f>(L24-'与10年同期销量比较'!I21)/'与10年同期销量比较'!I21*100</f>
        <v>46.11503422282346</v>
      </c>
      <c r="N24" s="46">
        <f t="shared" si="2"/>
        <v>13</v>
      </c>
    </row>
    <row r="25" spans="1:14" s="40" customFormat="1" ht="14.25" customHeight="1">
      <c r="A25" s="39" t="s">
        <v>21</v>
      </c>
      <c r="B25" s="43">
        <v>104792.7925</v>
      </c>
      <c r="C25" s="44">
        <f>(B25-'与10年同期销量比较'!B22)/'与10年同期销量比较'!B22*100</f>
        <v>24.96210037102463</v>
      </c>
      <c r="D25" s="45">
        <v>104792.7925</v>
      </c>
      <c r="E25" s="44">
        <f>(D25-'与10年同期销量比较'!C22)/'与10年同期销量比较'!C22*100</f>
        <v>24.96210037102463</v>
      </c>
      <c r="F25" s="45">
        <v>76924.5635</v>
      </c>
      <c r="G25" s="44">
        <f>(F25-'与10年同期销量比较'!D22)/'与10年同期销量比较'!D22*100</f>
        <v>22.12890695209884</v>
      </c>
      <c r="H25" s="45">
        <v>76924.5635</v>
      </c>
      <c r="I25" s="44">
        <f>(H25-'与10年同期销量比较'!E22)/'与10年同期销量比较'!E22*100</f>
        <v>22.12890695209884</v>
      </c>
      <c r="J25" s="45">
        <f t="shared" si="1"/>
        <v>181717.356</v>
      </c>
      <c r="K25" s="44">
        <f>(J25-'与10年同期销量比较'!F22)/'与10年同期销量比较'!F22*100</f>
        <v>23.746864475979418</v>
      </c>
      <c r="L25" s="45">
        <f t="shared" si="0"/>
        <v>181717.356</v>
      </c>
      <c r="M25" s="44">
        <f>(L25-'与10年同期销量比较'!I22)/'与10年同期销量比较'!I22*100</f>
        <v>23.746864475979418</v>
      </c>
      <c r="N25" s="46">
        <f t="shared" si="2"/>
        <v>1</v>
      </c>
    </row>
    <row r="26" spans="1:14" s="40" customFormat="1" ht="14.25" customHeight="1">
      <c r="A26" s="39" t="s">
        <v>22</v>
      </c>
      <c r="B26" s="43">
        <v>20773.868581</v>
      </c>
      <c r="C26" s="44">
        <f>(B26-'与10年同期销量比较'!B23)/'与10年同期销量比较'!B23*100</f>
        <v>26.182588593809026</v>
      </c>
      <c r="D26" s="45">
        <v>20773.868581000002</v>
      </c>
      <c r="E26" s="44">
        <f>(D26-'与10年同期销量比较'!C23)/'与10年同期销量比较'!C23*100</f>
        <v>26.182588593809047</v>
      </c>
      <c r="F26" s="45">
        <v>6520.1115</v>
      </c>
      <c r="G26" s="44">
        <f>(F26-'与10年同期销量比较'!D23)/'与10年同期销量比较'!D23*100</f>
        <v>129.5714077222346</v>
      </c>
      <c r="H26" s="45">
        <v>6520.1115</v>
      </c>
      <c r="I26" s="44">
        <f>(H26-'与10年同期销量比较'!E23)/'与10年同期销量比较'!E23*100</f>
        <v>129.5714077222346</v>
      </c>
      <c r="J26" s="45">
        <f t="shared" si="1"/>
        <v>27293.980080999998</v>
      </c>
      <c r="K26" s="44">
        <f>(J26-'与10年同期销量比较'!F23)/'与10年同期销量比较'!F23*100</f>
        <v>41.394211878091184</v>
      </c>
      <c r="L26" s="45">
        <f t="shared" si="0"/>
        <v>27293.980081</v>
      </c>
      <c r="M26" s="44">
        <f>(L26-'与10年同期销量比较'!I23)/'与10年同期销量比较'!I23*100</f>
        <v>41.3942118780912</v>
      </c>
      <c r="N26" s="46">
        <f t="shared" si="2"/>
        <v>23</v>
      </c>
    </row>
    <row r="27" spans="1:14" s="40" customFormat="1" ht="14.25" customHeight="1">
      <c r="A27" s="39" t="s">
        <v>23</v>
      </c>
      <c r="B27" s="43">
        <v>9418.99</v>
      </c>
      <c r="C27" s="44">
        <f>(B27-'与10年同期销量比较'!B24)/'与10年同期销量比较'!B24*100</f>
        <v>48.09243719940064</v>
      </c>
      <c r="D27" s="45">
        <v>9418.99</v>
      </c>
      <c r="E27" s="44">
        <f>(D27-'与10年同期销量比较'!C24)/'与10年同期销量比较'!C24*100</f>
        <v>48.09243719940064</v>
      </c>
      <c r="F27" s="45">
        <v>1573.7063</v>
      </c>
      <c r="G27" s="44">
        <f>(F27-'与10年同期销量比较'!D24)/'与10年同期销量比较'!D24*100</f>
        <v>47.09549485046318</v>
      </c>
      <c r="H27" s="45">
        <v>1573.7063</v>
      </c>
      <c r="I27" s="44">
        <f>(H27-'与10年同期销量比较'!E24)/'与10年同期销量比较'!E24*100</f>
        <v>47.09549485046318</v>
      </c>
      <c r="J27" s="45">
        <f t="shared" si="1"/>
        <v>10992.6963</v>
      </c>
      <c r="K27" s="44">
        <f>(J27-'与10年同期销量比较'!F24)/'与10年同期销量比较'!F24*100</f>
        <v>47.94888765082558</v>
      </c>
      <c r="L27" s="45">
        <f t="shared" si="0"/>
        <v>10992.6963</v>
      </c>
      <c r="M27" s="44">
        <f>(L27-'与10年同期销量比较'!I24)/'与10年同期销量比较'!I24*100</f>
        <v>47.94888765082558</v>
      </c>
      <c r="N27" s="46">
        <f t="shared" si="2"/>
        <v>28</v>
      </c>
    </row>
    <row r="28" spans="1:14" s="40" customFormat="1" ht="14.25" customHeight="1">
      <c r="A28" s="39" t="s">
        <v>24</v>
      </c>
      <c r="B28" s="43">
        <v>27214.32</v>
      </c>
      <c r="C28" s="44">
        <f>(B28-'与10年同期销量比较'!B25)/'与10年同期销量比较'!B25*100</f>
        <v>113.87625124466278</v>
      </c>
      <c r="D28" s="45">
        <v>27214.32</v>
      </c>
      <c r="E28" s="44">
        <f>(D28-'与10年同期销量比较'!C25)/'与10年同期销量比较'!C25*100</f>
        <v>113.87625124466278</v>
      </c>
      <c r="F28" s="45">
        <v>12519.28</v>
      </c>
      <c r="G28" s="44">
        <f>(F28-'与10年同期销量比较'!D25)/'与10年同期销量比较'!D25*100</f>
        <v>95.67563241875246</v>
      </c>
      <c r="H28" s="45">
        <v>12519.28</v>
      </c>
      <c r="I28" s="44">
        <f>(H28-'与10年同期销量比较'!E25)/'与10年同期销量比较'!E25*100</f>
        <v>95.67563241875246</v>
      </c>
      <c r="J28" s="45">
        <f t="shared" si="1"/>
        <v>39733.6</v>
      </c>
      <c r="K28" s="44">
        <f>(J28-'与10年同期销量比较'!F25)/'与10年同期销量比较'!F25*100</f>
        <v>107.78665501953581</v>
      </c>
      <c r="L28" s="45">
        <f t="shared" si="0"/>
        <v>39733.6</v>
      </c>
      <c r="M28" s="44">
        <f>(L28-'与10年同期销量比较'!I25)/'与10年同期销量比较'!I25*100</f>
        <v>107.78665501953581</v>
      </c>
      <c r="N28" s="46">
        <f t="shared" si="2"/>
        <v>15</v>
      </c>
    </row>
    <row r="29" spans="1:14" s="40" customFormat="1" ht="14.25" customHeight="1">
      <c r="A29" s="39" t="s">
        <v>25</v>
      </c>
      <c r="B29" s="43">
        <v>36168.87</v>
      </c>
      <c r="C29" s="44">
        <f>(B29-'与10年同期销量比较'!B26)/'与10年同期销量比较'!B26*100</f>
        <v>24.05828349009458</v>
      </c>
      <c r="D29" s="45">
        <v>36168.87</v>
      </c>
      <c r="E29" s="44">
        <f>(D29-'与10年同期销量比较'!C26)/'与10年同期销量比较'!C26*100</f>
        <v>24.05828349009458</v>
      </c>
      <c r="F29" s="45">
        <v>27621.3625</v>
      </c>
      <c r="G29" s="44">
        <f>(F29-'与10年同期销量比较'!D26)/'与10年同期销量比较'!D26*100</f>
        <v>19.903930087215382</v>
      </c>
      <c r="H29" s="45">
        <v>27621.3625</v>
      </c>
      <c r="I29" s="44">
        <f>(H29-'与10年同期销量比较'!E26)/'与10年同期销量比较'!E26*100</f>
        <v>19.903930087215382</v>
      </c>
      <c r="J29" s="45">
        <f t="shared" si="1"/>
        <v>63790.2325</v>
      </c>
      <c r="K29" s="44">
        <f>(J29-'与10年同期销量比较'!F26)/'与10年同期销量比较'!F26*100</f>
        <v>22.22462003950125</v>
      </c>
      <c r="L29" s="45">
        <f t="shared" si="0"/>
        <v>63790.2325</v>
      </c>
      <c r="M29" s="44">
        <f>(L29-'与10年同期销量比较'!I26)/'与10年同期销量比较'!I26*100</f>
        <v>22.22462003950125</v>
      </c>
      <c r="N29" s="46">
        <f t="shared" si="2"/>
        <v>7</v>
      </c>
    </row>
    <row r="30" spans="1:14" s="40" customFormat="1" ht="14.25" customHeight="1">
      <c r="A30" s="39" t="s">
        <v>26</v>
      </c>
      <c r="B30" s="47">
        <v>11838.19413</v>
      </c>
      <c r="C30" s="44">
        <f>(B30-'与10年同期销量比较'!B27)/'与10年同期销量比较'!B27*100</f>
        <v>-3.687648741483919</v>
      </c>
      <c r="D30" s="45">
        <v>11838.194130000002</v>
      </c>
      <c r="E30" s="44">
        <f>(D30-'与10年同期销量比较'!C27)/'与10年同期销量比较'!C27*100</f>
        <v>-3.6876487414839043</v>
      </c>
      <c r="F30" s="45">
        <v>8564.1944</v>
      </c>
      <c r="G30" s="44">
        <f>(F30-'与10年同期销量比较'!D27)/'与10年同期销量比较'!D27*100</f>
        <v>-17.65757620789479</v>
      </c>
      <c r="H30" s="45">
        <v>8564.1944</v>
      </c>
      <c r="I30" s="44">
        <f>(H30-'与10年同期销量比较'!E27)/'与10年同期销量比较'!E27*100</f>
        <v>-17.65757620789479</v>
      </c>
      <c r="J30" s="45">
        <f t="shared" si="1"/>
        <v>20402.38853</v>
      </c>
      <c r="K30" s="44">
        <f>(J30-'与10年同期销量比较'!F27)/'与10年同期销量比较'!F27*100</f>
        <v>-10.09061254405</v>
      </c>
      <c r="L30" s="45">
        <f t="shared" si="0"/>
        <v>20402.388530000004</v>
      </c>
      <c r="M30" s="44">
        <f>(L30-'与10年同期销量比较'!I27)/'与10年同期销量比较'!I27*100</f>
        <v>-10.090612544049984</v>
      </c>
      <c r="N30" s="46">
        <f t="shared" si="2"/>
        <v>26</v>
      </c>
    </row>
    <row r="31" spans="1:14" s="40" customFormat="1" ht="14.25" customHeight="1">
      <c r="A31" s="39" t="s">
        <v>27</v>
      </c>
      <c r="B31" s="43">
        <v>30983.49</v>
      </c>
      <c r="C31" s="44">
        <f>(B31-'与10年同期销量比较'!B28)/'与10年同期销量比较'!B28*100</f>
        <v>16.000673911212203</v>
      </c>
      <c r="D31" s="45">
        <v>30983.49</v>
      </c>
      <c r="E31" s="44">
        <f>(D31-'与10年同期销量比较'!C28)/'与10年同期销量比较'!C28*100</f>
        <v>16.000673911212203</v>
      </c>
      <c r="F31" s="45">
        <v>25737.7769</v>
      </c>
      <c r="G31" s="44">
        <f>(F31-'与10年同期销量比较'!D28)/'与10年同期销量比较'!D28*100</f>
        <v>19.793959585073658</v>
      </c>
      <c r="H31" s="45">
        <v>25737.7769</v>
      </c>
      <c r="I31" s="44">
        <f>(H31-'与10年同期销量比较'!E28)/'与10年同期销量比较'!E28*100</f>
        <v>19.793959585073658</v>
      </c>
      <c r="J31" s="45">
        <f t="shared" si="1"/>
        <v>56721.2669</v>
      </c>
      <c r="K31" s="44">
        <f>(J31-'与10年同期销量比较'!F28)/'与10年同期销量比较'!F28*100</f>
        <v>17.691705011425597</v>
      </c>
      <c r="L31" s="45">
        <f t="shared" si="0"/>
        <v>56721.2669</v>
      </c>
      <c r="M31" s="44">
        <f>(L31-'与10年同期销量比较'!I28)/'与10年同期销量比较'!I28*100</f>
        <v>17.691705011425597</v>
      </c>
      <c r="N31" s="46">
        <f t="shared" si="2"/>
        <v>11</v>
      </c>
    </row>
    <row r="32" spans="1:14" s="40" customFormat="1" ht="14.25" customHeight="1">
      <c r="A32" s="39" t="s">
        <v>28</v>
      </c>
      <c r="B32" s="43">
        <v>2162</v>
      </c>
      <c r="C32" s="44">
        <f>(B32-'与10年同期销量比较'!B29)/'与10年同期销量比较'!B29*100</f>
        <v>1.9007170284959196</v>
      </c>
      <c r="D32" s="45">
        <v>2162</v>
      </c>
      <c r="E32" s="44">
        <f>(D32-'与10年同期销量比较'!C29)/'与10年同期销量比较'!C29*100</f>
        <v>1.9007170284959196</v>
      </c>
      <c r="F32" s="45">
        <v>1421.6114</v>
      </c>
      <c r="G32" s="44">
        <f>(F32-'与10年同期销量比较'!D29)/'与10年同期销量比较'!D29*100</f>
        <v>12.750642326914766</v>
      </c>
      <c r="H32" s="45">
        <v>1421.6114</v>
      </c>
      <c r="I32" s="44">
        <f>(H32-'与10年同期销量比较'!E29)/'与10年同期销量比较'!E29*100</f>
        <v>12.750642326914766</v>
      </c>
      <c r="J32" s="45">
        <f t="shared" si="1"/>
        <v>3583.6114</v>
      </c>
      <c r="K32" s="44">
        <f>(J32-'与10年同期销量比较'!F29)/'与10年同期销量比较'!F29*100</f>
        <v>5.945064306374086</v>
      </c>
      <c r="L32" s="45">
        <f t="shared" si="0"/>
        <v>3583.6114</v>
      </c>
      <c r="M32" s="44">
        <f>(L32-'与10年同期销量比较'!I29)/'与10年同期销量比较'!I29*100</f>
        <v>5.945064306374086</v>
      </c>
      <c r="N32" s="46">
        <f t="shared" si="2"/>
        <v>31</v>
      </c>
    </row>
    <row r="33" spans="1:14" s="40" customFormat="1" ht="14.25" customHeight="1">
      <c r="A33" s="39" t="s">
        <v>29</v>
      </c>
      <c r="B33" s="43">
        <v>26037.54</v>
      </c>
      <c r="C33" s="44">
        <f>(B33-'与10年同期销量比较'!B30)/'与10年同期销量比较'!B30*100</f>
        <v>22.987286334273634</v>
      </c>
      <c r="D33" s="45">
        <v>26037.54</v>
      </c>
      <c r="E33" s="44">
        <f>(D33-'与10年同期销量比较'!C30)/'与10年同期销量比较'!C30*100</f>
        <v>22.987286334273634</v>
      </c>
      <c r="F33" s="45">
        <v>11929.1694</v>
      </c>
      <c r="G33" s="44">
        <f>(F33-'与10年同期销量比较'!D30)/'与10年同期销量比较'!D30*100</f>
        <v>13.501488219437851</v>
      </c>
      <c r="H33" s="45">
        <v>11929.1694</v>
      </c>
      <c r="I33" s="44">
        <f>(H33-'与10年同期销量比较'!E30)/'与10年同期销量比较'!E30*100</f>
        <v>13.501488219437851</v>
      </c>
      <c r="J33" s="45">
        <f t="shared" si="1"/>
        <v>37966.7094</v>
      </c>
      <c r="K33" s="44">
        <f>(J33-'与10年同期销量比较'!F30)/'与10年同期销量比较'!F30*100</f>
        <v>19.840387555675377</v>
      </c>
      <c r="L33" s="45">
        <f t="shared" si="0"/>
        <v>37966.7094</v>
      </c>
      <c r="M33" s="44">
        <f>(L33-'与10年同期销量比较'!I30)/'与10年同期销量比较'!I30*100</f>
        <v>19.840387555675377</v>
      </c>
      <c r="N33" s="46">
        <f t="shared" si="2"/>
        <v>17</v>
      </c>
    </row>
    <row r="34" spans="1:14" s="40" customFormat="1" ht="14.25" customHeight="1">
      <c r="A34" s="39" t="s">
        <v>30</v>
      </c>
      <c r="B34" s="43">
        <v>13807.461956000003</v>
      </c>
      <c r="C34" s="44">
        <f>(B34-'与10年同期销量比较'!B31)/'与10年同期销量比较'!B31*100</f>
        <v>2.1504510760321196</v>
      </c>
      <c r="D34" s="45">
        <v>13807.461956000001</v>
      </c>
      <c r="E34" s="44">
        <f>(D34-'与10年同期销量比较'!C31)/'与10年同期销量比较'!C31*100</f>
        <v>2.1504510760321063</v>
      </c>
      <c r="F34" s="45">
        <v>5806.1157</v>
      </c>
      <c r="G34" s="44">
        <f>(F34-'与10年同期销量比较'!D31)/'与10年同期销量比较'!D31*100</f>
        <v>20.898516276185028</v>
      </c>
      <c r="H34" s="45">
        <v>5806.1157</v>
      </c>
      <c r="I34" s="44">
        <f>(H34-'与10年同期销量比较'!E31)/'与10年同期销量比较'!E31*100</f>
        <v>20.898516276185028</v>
      </c>
      <c r="J34" s="45">
        <f t="shared" si="1"/>
        <v>19613.577656</v>
      </c>
      <c r="K34" s="44">
        <f>(J34-'与10年同期销量比较'!F31)/'与10年同期销量比较'!F31*100</f>
        <v>7.065334591069685</v>
      </c>
      <c r="L34" s="45">
        <f t="shared" si="0"/>
        <v>19613.577656</v>
      </c>
      <c r="M34" s="44">
        <f>(L34-'与10年同期销量比较'!I31)/'与10年同期销量比较'!I31*100</f>
        <v>7.065334591069685</v>
      </c>
      <c r="N34" s="46">
        <f t="shared" si="2"/>
        <v>27</v>
      </c>
    </row>
    <row r="35" spans="1:14" s="40" customFormat="1" ht="14.25" customHeight="1">
      <c r="A35" s="39" t="s">
        <v>31</v>
      </c>
      <c r="B35" s="43">
        <v>4113.67</v>
      </c>
      <c r="C35" s="44">
        <f>(B35-'与10年同期销量比较'!B32)/'与10年同期销量比较'!B32*100</f>
        <v>12.908688682973956</v>
      </c>
      <c r="D35" s="45">
        <v>4113.67</v>
      </c>
      <c r="E35" s="44">
        <f>(D35-'与10年同期销量比较'!C32)/'与10年同期销量比较'!C32*100</f>
        <v>12.908688682973956</v>
      </c>
      <c r="F35" s="45">
        <v>2315.9732</v>
      </c>
      <c r="G35" s="44">
        <f>(F35-'与10年同期销量比较'!D32)/'与10年同期销量比较'!D32*100</f>
        <v>-3.9705685460084412</v>
      </c>
      <c r="H35" s="45">
        <v>2315.9732</v>
      </c>
      <c r="I35" s="44">
        <f>(H35-'与10年同期销量比较'!E32)/'与10年同期销量比较'!E32*100</f>
        <v>-3.9705685460084412</v>
      </c>
      <c r="J35" s="45">
        <f t="shared" si="1"/>
        <v>6429.6432</v>
      </c>
      <c r="K35" s="44">
        <f>(J35-'与10年同期销量比较'!F32)/'与10年同期销量比较'!F32*100</f>
        <v>6.185710418603505</v>
      </c>
      <c r="L35" s="45">
        <f t="shared" si="0"/>
        <v>6429.6432</v>
      </c>
      <c r="M35" s="44">
        <f>(L35-'与10年同期销量比较'!I32)/'与10年同期销量比较'!I32*100</f>
        <v>6.185710418603505</v>
      </c>
      <c r="N35" s="46">
        <f t="shared" si="2"/>
        <v>30</v>
      </c>
    </row>
    <row r="36" spans="1:14" s="40" customFormat="1" ht="14.25" customHeight="1">
      <c r="A36" s="39" t="s">
        <v>32</v>
      </c>
      <c r="B36" s="43">
        <v>5844.9</v>
      </c>
      <c r="C36" s="44">
        <f>(B36-'与10年同期销量比较'!B33)/'与10年同期销量比较'!B33*100</f>
        <v>31.14978481643203</v>
      </c>
      <c r="D36" s="45">
        <v>5844.9</v>
      </c>
      <c r="E36" s="44">
        <f>(D36-'与10年同期销量比较'!C33)/'与10年同期销量比较'!C33*100</f>
        <v>31.14978481643203</v>
      </c>
      <c r="F36" s="45">
        <v>2773.6982</v>
      </c>
      <c r="G36" s="44">
        <f>(F36-'与10年同期销量比较'!D33)/'与10年同期销量比较'!D33*100</f>
        <v>-7.331067185504336</v>
      </c>
      <c r="H36" s="45">
        <v>2773.6982</v>
      </c>
      <c r="I36" s="44">
        <f>(H36-'与10年同期销量比较'!E33)/'与10年同期销量比较'!E33*100</f>
        <v>-7.331067185504336</v>
      </c>
      <c r="J36" s="45">
        <f t="shared" si="1"/>
        <v>8618.5982</v>
      </c>
      <c r="K36" s="44">
        <f>(J36-'与10年同期销量比较'!F33)/'与10年同期销量比较'!F33*100</f>
        <v>15.689200373438908</v>
      </c>
      <c r="L36" s="45">
        <f t="shared" si="0"/>
        <v>8618.5982</v>
      </c>
      <c r="M36" s="44">
        <f>(L36-'与10年同期销量比较'!I33)/'与10年同期销量比较'!I33*100</f>
        <v>15.689200373438908</v>
      </c>
      <c r="N36" s="46">
        <f t="shared" si="2"/>
        <v>29</v>
      </c>
    </row>
    <row r="37" spans="1:14" s="40" customFormat="1" ht="14.25" customHeight="1">
      <c r="A37" s="39" t="s">
        <v>33</v>
      </c>
      <c r="B37" s="43">
        <v>18468.641</v>
      </c>
      <c r="C37" s="44">
        <f>(B37-'与10年同期销量比较'!B34)/'与10年同期销量比较'!B34*100</f>
        <v>-1.802349260565661</v>
      </c>
      <c r="D37" s="45">
        <v>18468.641</v>
      </c>
      <c r="E37" s="44">
        <f>(D37-'与10年同期销量比较'!C34)/'与10年同期销量比较'!C34*100</f>
        <v>-1.802349260565661</v>
      </c>
      <c r="F37" s="45">
        <v>6378.24</v>
      </c>
      <c r="G37" s="44">
        <f>(F37-'与10年同期销量比较'!D34)/'与10年同期销量比较'!D34*100</f>
        <v>-21.609270395967556</v>
      </c>
      <c r="H37" s="45">
        <v>6378.24</v>
      </c>
      <c r="I37" s="44">
        <f>(H37-'与10年同期销量比较'!E34)/'与10年同期销量比较'!E34*100</f>
        <v>-21.609270395967556</v>
      </c>
      <c r="J37" s="45">
        <f t="shared" si="1"/>
        <v>24846.881</v>
      </c>
      <c r="K37" s="44">
        <f>(J37-'与10年同期销量比较'!F34)/'与10年同期销量比较'!F34*100</f>
        <v>-7.783566344151809</v>
      </c>
      <c r="L37" s="45">
        <f t="shared" si="0"/>
        <v>24846.881</v>
      </c>
      <c r="M37" s="44">
        <f>(L37-'与10年同期销量比较'!I34)/'与10年同期销量比较'!I34*100</f>
        <v>-7.783566344151809</v>
      </c>
      <c r="N37" s="46">
        <f t="shared" si="2"/>
        <v>24</v>
      </c>
    </row>
    <row r="38" spans="1:14" s="40" customFormat="1" ht="14.25" customHeight="1">
      <c r="A38" s="39" t="s">
        <v>47</v>
      </c>
      <c r="B38" s="43">
        <v>932249.7376079999</v>
      </c>
      <c r="C38" s="44">
        <f>(B38-'与10年同期销量比较'!B35)/'与10年同期销量比较'!B35*100</f>
        <v>23.806605102369044</v>
      </c>
      <c r="D38" s="45">
        <v>932249.737808</v>
      </c>
      <c r="E38" s="44">
        <f>(D38-'与10年同期销量比较'!C35)/'与10年同期销量比较'!C35*100</f>
        <v>23.80660512892987</v>
      </c>
      <c r="F38" s="45">
        <v>668672.7429</v>
      </c>
      <c r="G38" s="44">
        <f>(F38-'与10年同期销量比较'!D35)/'与10年同期销量比较'!D35*100</f>
        <v>29.37078356087567</v>
      </c>
      <c r="H38" s="45">
        <v>668672.7429</v>
      </c>
      <c r="I38" s="44">
        <f>(H38-'与10年同期销量比较'!E35)/'与10年同期销量比较'!E35*100</f>
        <v>29.37078356087567</v>
      </c>
      <c r="J38" s="45">
        <f t="shared" si="1"/>
        <v>1600922.480508</v>
      </c>
      <c r="K38" s="44">
        <f>(J38-'与10年同期销量比较'!F35)/'与10年同期销量比较'!F35*100</f>
        <v>26.071377999598173</v>
      </c>
      <c r="L38" s="45">
        <f t="shared" si="0"/>
        <v>1600922.4807079998</v>
      </c>
      <c r="M38" s="44">
        <f>(L38-'与10年同期销量比较'!I35)/'与10年同期销量比较'!I35*100</f>
        <v>26.071378015348007</v>
      </c>
      <c r="N38" s="46"/>
    </row>
  </sheetData>
  <mergeCells count="19">
    <mergeCell ref="A1:N1"/>
    <mergeCell ref="M2:N2"/>
    <mergeCell ref="A3:A6"/>
    <mergeCell ref="B3:E3"/>
    <mergeCell ref="F3:I3"/>
    <mergeCell ref="J3:M3"/>
    <mergeCell ref="N3:N6"/>
    <mergeCell ref="D4:E4"/>
    <mergeCell ref="F4:G4"/>
    <mergeCell ref="J4:K4"/>
    <mergeCell ref="H4:I4"/>
    <mergeCell ref="L4:M4"/>
    <mergeCell ref="B5:B6"/>
    <mergeCell ref="D5:D6"/>
    <mergeCell ref="F5:F6"/>
    <mergeCell ref="H5:H6"/>
    <mergeCell ref="J5:J6"/>
    <mergeCell ref="L5:L6"/>
    <mergeCell ref="B4:C4"/>
  </mergeCells>
  <printOptions horizontalCentered="1"/>
  <pageMargins left="0.5905511811023623" right="0.5905511811023623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9"/>
  <sheetViews>
    <sheetView tabSelected="1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8" sqref="I8"/>
    </sheetView>
  </sheetViews>
  <sheetFormatPr defaultColWidth="9.00390625" defaultRowHeight="14.25"/>
  <cols>
    <col min="1" max="1" width="5.125" style="1" customWidth="1"/>
    <col min="2" max="2" width="12.50390625" style="2" customWidth="1"/>
    <col min="3" max="3" width="13.625" style="2" customWidth="1"/>
    <col min="4" max="4" width="12.50390625" style="2" customWidth="1"/>
    <col min="5" max="5" width="14.00390625" style="20" customWidth="1"/>
    <col min="6" max="6" width="16.00390625" style="2" customWidth="1"/>
    <col min="7" max="7" width="15.125" style="2" customWidth="1"/>
    <col min="8" max="8" width="4.375" style="12" customWidth="1"/>
    <col min="9" max="9" width="16.25390625" style="2" customWidth="1"/>
    <col min="10" max="10" width="15.125" style="2" customWidth="1"/>
    <col min="11" max="11" width="4.50390625" style="14" customWidth="1"/>
  </cols>
  <sheetData>
    <row r="2" spans="2:10" ht="15.75">
      <c r="B2" s="59" t="s">
        <v>68</v>
      </c>
      <c r="C2" s="60"/>
      <c r="D2" s="60"/>
      <c r="E2" s="60"/>
      <c r="F2" s="60"/>
      <c r="G2" s="60"/>
      <c r="H2" s="60"/>
      <c r="I2" s="61"/>
      <c r="J2" s="10"/>
    </row>
    <row r="3" spans="1:10" ht="15.75">
      <c r="A3" s="5"/>
      <c r="B3" s="3" t="s">
        <v>2</v>
      </c>
      <c r="C3" s="3" t="s">
        <v>35</v>
      </c>
      <c r="D3" s="3" t="s">
        <v>1</v>
      </c>
      <c r="E3" s="21" t="s">
        <v>36</v>
      </c>
      <c r="F3" s="15" t="s">
        <v>56</v>
      </c>
      <c r="G3" s="62" t="s">
        <v>70</v>
      </c>
      <c r="H3" s="13"/>
      <c r="I3" s="15" t="s">
        <v>57</v>
      </c>
      <c r="J3" s="62" t="s">
        <v>70</v>
      </c>
    </row>
    <row r="4" spans="1:11" ht="14.25">
      <c r="A4" s="5" t="s">
        <v>3</v>
      </c>
      <c r="B4" s="25">
        <v>29377.45</v>
      </c>
      <c r="C4" s="26">
        <v>29377.45</v>
      </c>
      <c r="D4" s="22">
        <v>15920.6159</v>
      </c>
      <c r="E4" s="22">
        <v>15920.6159</v>
      </c>
      <c r="F4" s="4">
        <f>B4+D4</f>
        <v>45298.0659</v>
      </c>
      <c r="G4" s="19">
        <f>'计算'!J7-'与10年同期销量比较'!F4</f>
        <v>25516.646900000007</v>
      </c>
      <c r="H4" s="14">
        <f>RANK(G4,$G$4:$G$34)</f>
        <v>4</v>
      </c>
      <c r="I4" s="4">
        <f>C4+E4</f>
        <v>45298.0659</v>
      </c>
      <c r="J4" s="19">
        <f>'计算'!L7-I4</f>
        <v>25516.646900000007</v>
      </c>
      <c r="K4" s="14">
        <f>RANK(J4,$J$4:$J$34)</f>
        <v>4</v>
      </c>
    </row>
    <row r="5" spans="1:11" ht="14.25">
      <c r="A5" s="5" t="s">
        <v>4</v>
      </c>
      <c r="B5" s="25">
        <v>10175.38</v>
      </c>
      <c r="C5" s="26">
        <v>10175.38</v>
      </c>
      <c r="D5" s="22">
        <v>11915.1322</v>
      </c>
      <c r="E5" s="22">
        <v>11915.1322</v>
      </c>
      <c r="F5" s="4">
        <f aca="true" t="shared" si="0" ref="F5:F35">B5+D5</f>
        <v>22090.512199999997</v>
      </c>
      <c r="G5" s="19">
        <f>'计算'!J8-'与10年同期销量比较'!F5</f>
        <v>5233.4827000000005</v>
      </c>
      <c r="H5" s="14">
        <f aca="true" t="shared" si="1" ref="H5:H34">RANK(G5,$G$4:$G$34)</f>
        <v>20</v>
      </c>
      <c r="I5" s="4">
        <f aca="true" t="shared" si="2" ref="I5:I35">C5+E5</f>
        <v>22090.512199999997</v>
      </c>
      <c r="J5" s="19">
        <f>'计算'!L8-I5</f>
        <v>5233.4827000000005</v>
      </c>
      <c r="K5" s="14">
        <f aca="true" t="shared" si="3" ref="K5:K34">RANK(J5,$J$4:$J$34)</f>
        <v>20</v>
      </c>
    </row>
    <row r="6" spans="1:11" ht="14.25">
      <c r="A6" s="5" t="s">
        <v>5</v>
      </c>
      <c r="B6" s="25">
        <v>27919.79</v>
      </c>
      <c r="C6" s="26">
        <v>27919.79</v>
      </c>
      <c r="D6" s="22">
        <v>15522.841</v>
      </c>
      <c r="E6" s="22">
        <v>15522.841</v>
      </c>
      <c r="F6" s="4">
        <f t="shared" si="0"/>
        <v>43442.631</v>
      </c>
      <c r="G6" s="19">
        <f>'计算'!J9-'与10年同期销量比较'!F6</f>
        <v>12151.918853000003</v>
      </c>
      <c r="H6" s="14">
        <f t="shared" si="1"/>
        <v>11</v>
      </c>
      <c r="I6" s="4">
        <f t="shared" si="2"/>
        <v>43442.631</v>
      </c>
      <c r="J6" s="19">
        <f>'计算'!L9-I6</f>
        <v>12151.918852999996</v>
      </c>
      <c r="K6" s="14">
        <f t="shared" si="3"/>
        <v>11</v>
      </c>
    </row>
    <row r="7" spans="1:11" ht="14.25">
      <c r="A7" s="5" t="s">
        <v>6</v>
      </c>
      <c r="B7" s="25">
        <v>13248.44</v>
      </c>
      <c r="C7" s="26">
        <v>13248.44</v>
      </c>
      <c r="D7" s="22">
        <v>5883.7776</v>
      </c>
      <c r="E7" s="22">
        <v>5883.7776</v>
      </c>
      <c r="F7" s="4">
        <f t="shared" si="0"/>
        <v>19132.2176</v>
      </c>
      <c r="G7" s="19">
        <f>'计算'!J10-'与10年同期销量比较'!F7</f>
        <v>1279.800800000001</v>
      </c>
      <c r="H7" s="14">
        <f t="shared" si="1"/>
        <v>26</v>
      </c>
      <c r="I7" s="4">
        <f t="shared" si="2"/>
        <v>19132.2176</v>
      </c>
      <c r="J7" s="19">
        <f>'计算'!L10-I7</f>
        <v>1279.800800000001</v>
      </c>
      <c r="K7" s="14">
        <f t="shared" si="3"/>
        <v>26</v>
      </c>
    </row>
    <row r="8" spans="1:11" s="30" customFormat="1" ht="14.25">
      <c r="A8" s="6" t="s">
        <v>7</v>
      </c>
      <c r="B8" s="25">
        <v>16439.08</v>
      </c>
      <c r="C8" s="26">
        <v>16439.08</v>
      </c>
      <c r="D8" s="22">
        <v>9139.8464</v>
      </c>
      <c r="E8" s="22">
        <v>9139.8464</v>
      </c>
      <c r="F8" s="4">
        <f t="shared" si="0"/>
        <v>25578.926400000004</v>
      </c>
      <c r="G8" s="28">
        <f>'计算'!J11-'与10年同期销量比较'!F8</f>
        <v>4122.508299999998</v>
      </c>
      <c r="H8" s="29">
        <f t="shared" si="1"/>
        <v>21</v>
      </c>
      <c r="I8" s="4">
        <f t="shared" si="2"/>
        <v>25578.926400000004</v>
      </c>
      <c r="J8" s="28">
        <f>'计算'!L11-I8</f>
        <v>4122.508299999998</v>
      </c>
      <c r="K8" s="29">
        <f t="shared" si="3"/>
        <v>21</v>
      </c>
    </row>
    <row r="9" spans="1:11" ht="14.25">
      <c r="A9" s="6" t="s">
        <v>8</v>
      </c>
      <c r="B9" s="25">
        <v>45237.74</v>
      </c>
      <c r="C9" s="26">
        <v>45237.74</v>
      </c>
      <c r="D9" s="22">
        <v>15823.8836</v>
      </c>
      <c r="E9" s="22">
        <v>15823.8836</v>
      </c>
      <c r="F9" s="4">
        <f t="shared" si="0"/>
        <v>61061.6236</v>
      </c>
      <c r="G9" s="19">
        <f>'计算'!J12-'与10年同期销量比较'!F9</f>
        <v>11926.443303999993</v>
      </c>
      <c r="H9" s="14">
        <f t="shared" si="1"/>
        <v>12</v>
      </c>
      <c r="I9" s="4">
        <f t="shared" si="2"/>
        <v>61061.6236</v>
      </c>
      <c r="J9" s="19">
        <f>'计算'!L12-I9</f>
        <v>11926.443304000008</v>
      </c>
      <c r="K9" s="14">
        <f t="shared" si="3"/>
        <v>12</v>
      </c>
    </row>
    <row r="10" spans="1:11" ht="14.25">
      <c r="A10" s="5" t="s">
        <v>9</v>
      </c>
      <c r="B10" s="25">
        <v>15183.19</v>
      </c>
      <c r="C10" s="26">
        <v>15183.19</v>
      </c>
      <c r="D10" s="22">
        <v>10511.1938</v>
      </c>
      <c r="E10" s="22">
        <v>10511.1938</v>
      </c>
      <c r="F10" s="4">
        <f t="shared" si="0"/>
        <v>25694.3838</v>
      </c>
      <c r="G10" s="19">
        <f>'计算'!J13-'与10年同期销量比较'!F10</f>
        <v>2664.4653</v>
      </c>
      <c r="H10" s="14">
        <f t="shared" si="1"/>
        <v>23</v>
      </c>
      <c r="I10" s="4">
        <f t="shared" si="2"/>
        <v>25694.3838</v>
      </c>
      <c r="J10" s="19">
        <f>'计算'!L13-I10</f>
        <v>2664.4653</v>
      </c>
      <c r="K10" s="14">
        <f>RANK(J10,$J$4:$J$34)</f>
        <v>23</v>
      </c>
    </row>
    <row r="11" spans="1:11" ht="14.25">
      <c r="A11" s="5" t="s">
        <v>10</v>
      </c>
      <c r="B11" s="25">
        <v>21684.85</v>
      </c>
      <c r="C11" s="26">
        <v>21684.85</v>
      </c>
      <c r="D11" s="22">
        <v>12784.7121</v>
      </c>
      <c r="E11" s="22">
        <v>12784.7121</v>
      </c>
      <c r="F11" s="4">
        <f t="shared" si="0"/>
        <v>34469.562099999996</v>
      </c>
      <c r="G11" s="19">
        <f>'计算'!J14-'与10年同期销量比较'!F11</f>
        <v>1908.4460000000036</v>
      </c>
      <c r="H11" s="14">
        <f t="shared" si="1"/>
        <v>24</v>
      </c>
      <c r="I11" s="4">
        <f t="shared" si="2"/>
        <v>34469.562099999996</v>
      </c>
      <c r="J11" s="19">
        <f>'计算'!L14-I11</f>
        <v>1908.4460000000036</v>
      </c>
      <c r="K11" s="14">
        <f t="shared" si="3"/>
        <v>24</v>
      </c>
    </row>
    <row r="12" spans="1:11" ht="14.25">
      <c r="A12" s="5" t="s">
        <v>11</v>
      </c>
      <c r="B12" s="25">
        <v>23480.58</v>
      </c>
      <c r="C12" s="26">
        <v>23480.58</v>
      </c>
      <c r="D12" s="22">
        <v>10473.5489</v>
      </c>
      <c r="E12" s="22">
        <v>10473.5489</v>
      </c>
      <c r="F12" s="4">
        <f t="shared" si="0"/>
        <v>33954.1289</v>
      </c>
      <c r="G12" s="19">
        <f>'计算'!J15-'与10年同期销量比较'!F12</f>
        <v>5624.508382999993</v>
      </c>
      <c r="H12" s="14">
        <f t="shared" si="1"/>
        <v>19</v>
      </c>
      <c r="I12" s="4">
        <f t="shared" si="2"/>
        <v>33954.1289</v>
      </c>
      <c r="J12" s="19">
        <f>'计算'!L15-I12</f>
        <v>5624.508583000003</v>
      </c>
      <c r="K12" s="14">
        <f t="shared" si="3"/>
        <v>19</v>
      </c>
    </row>
    <row r="13" spans="1:11" s="30" customFormat="1" ht="14.25">
      <c r="A13" s="27" t="s">
        <v>12</v>
      </c>
      <c r="B13" s="25">
        <v>50497.24</v>
      </c>
      <c r="C13" s="26">
        <v>50497.24</v>
      </c>
      <c r="D13" s="22">
        <v>59481.8626</v>
      </c>
      <c r="E13" s="22">
        <v>59481.8626</v>
      </c>
      <c r="F13" s="4">
        <f t="shared" si="0"/>
        <v>109979.1026</v>
      </c>
      <c r="G13" s="28">
        <f>'计算'!J16-'与10年同期销量比较'!F13</f>
        <v>45455.16669999999</v>
      </c>
      <c r="H13" s="29">
        <f t="shared" si="1"/>
        <v>1</v>
      </c>
      <c r="I13" s="4">
        <f t="shared" si="2"/>
        <v>109979.1026</v>
      </c>
      <c r="J13" s="28">
        <f>'计算'!L16-I13</f>
        <v>45455.16669999999</v>
      </c>
      <c r="K13" s="29">
        <f t="shared" si="3"/>
        <v>1</v>
      </c>
    </row>
    <row r="14" spans="1:11" ht="14.25">
      <c r="A14" s="5" t="s">
        <v>13</v>
      </c>
      <c r="B14" s="25">
        <v>53506.18</v>
      </c>
      <c r="C14" s="26">
        <v>53506.18</v>
      </c>
      <c r="D14" s="22">
        <v>41273.3689</v>
      </c>
      <c r="E14" s="22">
        <v>41273.3689</v>
      </c>
      <c r="F14" s="4">
        <f t="shared" si="0"/>
        <v>94779.5489</v>
      </c>
      <c r="G14" s="19">
        <f>'计算'!J17-'与10年同期销量比较'!F14</f>
        <v>14588.032000000007</v>
      </c>
      <c r="H14" s="14">
        <f t="shared" si="1"/>
        <v>7</v>
      </c>
      <c r="I14" s="4">
        <f t="shared" si="2"/>
        <v>94779.5489</v>
      </c>
      <c r="J14" s="19">
        <f>'计算'!L17-I14</f>
        <v>14588.032000000007</v>
      </c>
      <c r="K14" s="14">
        <f t="shared" si="3"/>
        <v>7</v>
      </c>
    </row>
    <row r="15" spans="1:11" ht="14.25">
      <c r="A15" s="5" t="s">
        <v>14</v>
      </c>
      <c r="B15" s="25">
        <v>17997.38</v>
      </c>
      <c r="C15" s="26">
        <v>17997.38</v>
      </c>
      <c r="D15" s="22">
        <v>13145.8389</v>
      </c>
      <c r="E15" s="22">
        <v>13145.8389</v>
      </c>
      <c r="F15" s="4">
        <f t="shared" si="0"/>
        <v>31143.2189</v>
      </c>
      <c r="G15" s="19">
        <f>'计算'!J18-'与10年同期销量比较'!F15</f>
        <v>12863.243899999994</v>
      </c>
      <c r="H15" s="14">
        <f t="shared" si="1"/>
        <v>9</v>
      </c>
      <c r="I15" s="4">
        <f t="shared" si="2"/>
        <v>31143.2189</v>
      </c>
      <c r="J15" s="19">
        <f>'计算'!L18-I15</f>
        <v>12863.243899999994</v>
      </c>
      <c r="K15" s="14">
        <f t="shared" si="3"/>
        <v>9</v>
      </c>
    </row>
    <row r="16" spans="1:11" ht="14.25">
      <c r="A16" s="5" t="s">
        <v>15</v>
      </c>
      <c r="B16" s="25">
        <v>17431.71</v>
      </c>
      <c r="C16" s="26">
        <v>17431.71</v>
      </c>
      <c r="D16" s="22">
        <v>31011.5236</v>
      </c>
      <c r="E16" s="22">
        <v>31011.5236</v>
      </c>
      <c r="F16" s="4">
        <f t="shared" si="0"/>
        <v>48443.2336</v>
      </c>
      <c r="G16" s="19">
        <f>'计算'!J19-'与10年同期销量比较'!F16</f>
        <v>12789.7909</v>
      </c>
      <c r="H16" s="14">
        <f t="shared" si="1"/>
        <v>10</v>
      </c>
      <c r="I16" s="4">
        <f t="shared" si="2"/>
        <v>48443.2336</v>
      </c>
      <c r="J16" s="19">
        <f>'计算'!L19-I16</f>
        <v>12789.7909</v>
      </c>
      <c r="K16" s="14">
        <f t="shared" si="3"/>
        <v>10</v>
      </c>
    </row>
    <row r="17" spans="1:11" ht="14.25">
      <c r="A17" s="5" t="s">
        <v>16</v>
      </c>
      <c r="B17" s="25">
        <v>9849.2</v>
      </c>
      <c r="C17" s="26">
        <v>9849.2</v>
      </c>
      <c r="D17" s="22">
        <v>14724.8624</v>
      </c>
      <c r="E17" s="22">
        <v>14724.8624</v>
      </c>
      <c r="F17" s="4">
        <f t="shared" si="0"/>
        <v>24574.062400000003</v>
      </c>
      <c r="G17" s="19">
        <f>'计算'!J20-'与10年同期销量比较'!F17</f>
        <v>8413.824999999997</v>
      </c>
      <c r="H17" s="14">
        <f t="shared" si="1"/>
        <v>15</v>
      </c>
      <c r="I17" s="4">
        <f t="shared" si="2"/>
        <v>24574.062400000003</v>
      </c>
      <c r="J17" s="19">
        <f>'计算'!L20-I17</f>
        <v>8413.824999999997</v>
      </c>
      <c r="K17" s="14">
        <f t="shared" si="3"/>
        <v>15</v>
      </c>
    </row>
    <row r="18" spans="1:11" ht="14.25">
      <c r="A18" s="5" t="s">
        <v>17</v>
      </c>
      <c r="B18" s="25">
        <v>72826.05</v>
      </c>
      <c r="C18" s="26">
        <v>72826.05</v>
      </c>
      <c r="D18" s="22">
        <v>38685.0999</v>
      </c>
      <c r="E18" s="22">
        <v>38685.0999</v>
      </c>
      <c r="F18" s="4">
        <f t="shared" si="0"/>
        <v>111511.1499</v>
      </c>
      <c r="G18" s="19">
        <f>'计算'!J21-'与10年同期销量比较'!F18</f>
        <v>36970.01090000001</v>
      </c>
      <c r="H18" s="14">
        <f t="shared" si="1"/>
        <v>2</v>
      </c>
      <c r="I18" s="4">
        <f>C18+E18</f>
        <v>111511.1499</v>
      </c>
      <c r="J18" s="19">
        <f>'计算'!L21-I18</f>
        <v>36970.01090000001</v>
      </c>
      <c r="K18" s="14">
        <f t="shared" si="3"/>
        <v>2</v>
      </c>
    </row>
    <row r="19" spans="1:11" s="30" customFormat="1" ht="14.25">
      <c r="A19" s="27" t="s">
        <v>18</v>
      </c>
      <c r="B19" s="25">
        <v>24937.38</v>
      </c>
      <c r="C19" s="26">
        <v>24937.38</v>
      </c>
      <c r="D19" s="22">
        <v>22863.899</v>
      </c>
      <c r="E19" s="22">
        <v>22863.899</v>
      </c>
      <c r="F19" s="4">
        <f t="shared" si="0"/>
        <v>47801.279</v>
      </c>
      <c r="G19" s="28">
        <f>'计算'!J22-'与10年同期销量比较'!F19</f>
        <v>15398.6221</v>
      </c>
      <c r="H19" s="29">
        <f t="shared" si="1"/>
        <v>6</v>
      </c>
      <c r="I19" s="4">
        <f t="shared" si="2"/>
        <v>47801.279</v>
      </c>
      <c r="J19" s="28">
        <f>'计算'!L22-I19</f>
        <v>15398.6221</v>
      </c>
      <c r="K19" s="29">
        <f t="shared" si="3"/>
        <v>6</v>
      </c>
    </row>
    <row r="20" spans="1:11" ht="14.25">
      <c r="A20" s="5" t="s">
        <v>19</v>
      </c>
      <c r="B20" s="25">
        <v>31675.84</v>
      </c>
      <c r="C20" s="26">
        <v>31675.84</v>
      </c>
      <c r="D20" s="22">
        <v>18428.3938</v>
      </c>
      <c r="E20" s="22">
        <v>18428.3938</v>
      </c>
      <c r="F20" s="4">
        <f t="shared" si="0"/>
        <v>50104.2338</v>
      </c>
      <c r="G20" s="19">
        <f>'计算'!J23-'与10年同期销量比较'!F20</f>
        <v>7681.845699999991</v>
      </c>
      <c r="H20" s="14">
        <f t="shared" si="1"/>
        <v>17</v>
      </c>
      <c r="I20" s="4">
        <f t="shared" si="2"/>
        <v>50104.2338</v>
      </c>
      <c r="J20" s="19">
        <f>'计算'!L23-I20</f>
        <v>7681.845699999991</v>
      </c>
      <c r="K20" s="14">
        <f t="shared" si="3"/>
        <v>17</v>
      </c>
    </row>
    <row r="21" spans="1:11" ht="14.25">
      <c r="A21" s="5" t="s">
        <v>20</v>
      </c>
      <c r="B21" s="25">
        <v>20240.7</v>
      </c>
      <c r="C21" s="26">
        <v>20240.7</v>
      </c>
      <c r="D21" s="22">
        <v>10943.8398</v>
      </c>
      <c r="E21" s="22">
        <v>10943.8398</v>
      </c>
      <c r="F21" s="4">
        <f t="shared" si="0"/>
        <v>31184.5398</v>
      </c>
      <c r="G21" s="19">
        <f>'计算'!J24-'与10年同期销量比较'!F21</f>
        <v>14380.761201000001</v>
      </c>
      <c r="H21" s="14">
        <f t="shared" si="1"/>
        <v>8</v>
      </c>
      <c r="I21" s="4">
        <f t="shared" si="2"/>
        <v>31184.5398</v>
      </c>
      <c r="J21" s="19">
        <f>'计算'!L24-I21</f>
        <v>14380.761201000001</v>
      </c>
      <c r="K21" s="14">
        <f t="shared" si="3"/>
        <v>8</v>
      </c>
    </row>
    <row r="22" spans="1:11" s="30" customFormat="1" ht="14.25">
      <c r="A22" s="27" t="s">
        <v>21</v>
      </c>
      <c r="B22" s="25">
        <v>83859.66</v>
      </c>
      <c r="C22" s="26">
        <v>83859.66</v>
      </c>
      <c r="D22" s="22">
        <v>62986.3686</v>
      </c>
      <c r="E22" s="22">
        <v>62986.3686</v>
      </c>
      <c r="F22" s="4">
        <f t="shared" si="0"/>
        <v>146846.02860000002</v>
      </c>
      <c r="G22" s="28">
        <f>'计算'!J25-'与10年同期销量比较'!F22</f>
        <v>34871.32739999998</v>
      </c>
      <c r="H22" s="29">
        <f t="shared" si="1"/>
        <v>3</v>
      </c>
      <c r="I22" s="4">
        <f t="shared" si="2"/>
        <v>146846.02860000002</v>
      </c>
      <c r="J22" s="28">
        <f>'计算'!L25-I22</f>
        <v>34871.32739999998</v>
      </c>
      <c r="K22" s="29">
        <f t="shared" si="3"/>
        <v>3</v>
      </c>
    </row>
    <row r="23" spans="1:11" ht="14.25">
      <c r="A23" s="5" t="s">
        <v>22</v>
      </c>
      <c r="B23" s="25">
        <v>16463.34</v>
      </c>
      <c r="C23" s="26">
        <v>16463.34</v>
      </c>
      <c r="D23" s="22">
        <v>2840.1235</v>
      </c>
      <c r="E23" s="22">
        <v>2840.1235</v>
      </c>
      <c r="F23" s="4">
        <f t="shared" si="0"/>
        <v>19303.4635</v>
      </c>
      <c r="G23" s="19">
        <f>'计算'!J26-'与10年同期销量比较'!F23</f>
        <v>7990.516580999996</v>
      </c>
      <c r="H23" s="14">
        <f t="shared" si="1"/>
        <v>16</v>
      </c>
      <c r="I23" s="4">
        <f t="shared" si="2"/>
        <v>19303.4635</v>
      </c>
      <c r="J23" s="19">
        <f>'计算'!L26-I23</f>
        <v>7990.516581</v>
      </c>
      <c r="K23" s="14">
        <f t="shared" si="3"/>
        <v>16</v>
      </c>
    </row>
    <row r="24" spans="1:11" ht="14.25">
      <c r="A24" s="5" t="s">
        <v>23</v>
      </c>
      <c r="B24" s="25">
        <v>6360.21</v>
      </c>
      <c r="C24" s="26">
        <v>6360.21</v>
      </c>
      <c r="D24" s="22">
        <v>1069.8535</v>
      </c>
      <c r="E24" s="22">
        <v>1069.8535</v>
      </c>
      <c r="F24" s="4">
        <f t="shared" si="0"/>
        <v>7430.0635</v>
      </c>
      <c r="G24" s="19">
        <f>'计算'!J27-'与10年同期销量比较'!F24</f>
        <v>3562.6327999999994</v>
      </c>
      <c r="H24" s="14">
        <f t="shared" si="1"/>
        <v>22</v>
      </c>
      <c r="I24" s="4">
        <f t="shared" si="2"/>
        <v>7430.0635</v>
      </c>
      <c r="J24" s="19">
        <f>'计算'!L27-I24</f>
        <v>3562.6327999999994</v>
      </c>
      <c r="K24" s="14">
        <f t="shared" si="3"/>
        <v>22</v>
      </c>
    </row>
    <row r="25" spans="1:11" ht="14.25">
      <c r="A25" s="5" t="s">
        <v>24</v>
      </c>
      <c r="B25" s="25">
        <v>12724.33</v>
      </c>
      <c r="C25" s="26">
        <v>12724.33</v>
      </c>
      <c r="D25" s="22">
        <v>6397.976</v>
      </c>
      <c r="E25" s="22">
        <v>6397.976</v>
      </c>
      <c r="F25" s="4">
        <f t="shared" si="0"/>
        <v>19122.306</v>
      </c>
      <c r="G25" s="19">
        <f>'计算'!J28-'与10年同期销量比较'!F25</f>
        <v>20611.293999999998</v>
      </c>
      <c r="H25" s="14">
        <f t="shared" si="1"/>
        <v>5</v>
      </c>
      <c r="I25" s="4">
        <f t="shared" si="2"/>
        <v>19122.306</v>
      </c>
      <c r="J25" s="19">
        <f>'计算'!L28-I25</f>
        <v>20611.293999999998</v>
      </c>
      <c r="K25" s="14">
        <f t="shared" si="3"/>
        <v>5</v>
      </c>
    </row>
    <row r="26" spans="1:11" ht="14.25">
      <c r="A26" s="5" t="s">
        <v>25</v>
      </c>
      <c r="B26" s="25">
        <v>29154.74</v>
      </c>
      <c r="C26" s="26">
        <v>29154.74</v>
      </c>
      <c r="D26" s="22">
        <v>23036.2445</v>
      </c>
      <c r="E26" s="22">
        <v>23036.2445</v>
      </c>
      <c r="F26" s="4">
        <f t="shared" si="0"/>
        <v>52190.984500000006</v>
      </c>
      <c r="G26" s="19">
        <f>'计算'!J29-'与10年同期销量比较'!F26</f>
        <v>11599.247999999992</v>
      </c>
      <c r="H26" s="14">
        <f t="shared" si="1"/>
        <v>13</v>
      </c>
      <c r="I26" s="4">
        <f t="shared" si="2"/>
        <v>52190.984500000006</v>
      </c>
      <c r="J26" s="19">
        <f>'计算'!L29-I26</f>
        <v>11599.247999999992</v>
      </c>
      <c r="K26" s="14">
        <f t="shared" si="3"/>
        <v>13</v>
      </c>
    </row>
    <row r="27" spans="1:11" ht="14.25">
      <c r="A27" s="5" t="s">
        <v>26</v>
      </c>
      <c r="B27" s="25">
        <v>12291.46</v>
      </c>
      <c r="C27" s="26">
        <v>12291.46</v>
      </c>
      <c r="D27" s="22">
        <v>10400.7072</v>
      </c>
      <c r="E27" s="22">
        <v>10400.7072</v>
      </c>
      <c r="F27" s="4">
        <f t="shared" si="0"/>
        <v>22692.1672</v>
      </c>
      <c r="G27" s="19">
        <f>'计算'!J30-'与10年同期销量比较'!F27</f>
        <v>-2289.7786699999997</v>
      </c>
      <c r="H27" s="14">
        <f t="shared" si="1"/>
        <v>31</v>
      </c>
      <c r="I27" s="4">
        <f t="shared" si="2"/>
        <v>22692.1672</v>
      </c>
      <c r="J27" s="19">
        <f>'计算'!L30-I27</f>
        <v>-2289.778669999996</v>
      </c>
      <c r="K27" s="14">
        <f t="shared" si="3"/>
        <v>31</v>
      </c>
    </row>
    <row r="28" spans="1:11" s="30" customFormat="1" ht="14.25">
      <c r="A28" s="27" t="s">
        <v>27</v>
      </c>
      <c r="B28" s="25">
        <v>26709.75</v>
      </c>
      <c r="C28" s="26">
        <v>26709.75</v>
      </c>
      <c r="D28" s="22">
        <v>21485.0373</v>
      </c>
      <c r="E28" s="22">
        <v>21485.0373</v>
      </c>
      <c r="F28" s="4">
        <f t="shared" si="0"/>
        <v>48194.787299999996</v>
      </c>
      <c r="G28" s="28">
        <f>'计算'!J31-'与10年同期销量比较'!F28</f>
        <v>8526.479600000006</v>
      </c>
      <c r="H28" s="29">
        <f t="shared" si="1"/>
        <v>14</v>
      </c>
      <c r="I28" s="4">
        <f t="shared" si="2"/>
        <v>48194.787299999996</v>
      </c>
      <c r="J28" s="28">
        <f>'计算'!L31-I28</f>
        <v>8526.479600000006</v>
      </c>
      <c r="K28" s="29">
        <f t="shared" si="3"/>
        <v>14</v>
      </c>
    </row>
    <row r="29" spans="1:11" ht="14.25">
      <c r="A29" s="5" t="s">
        <v>28</v>
      </c>
      <c r="B29" s="25">
        <v>2121.673</v>
      </c>
      <c r="C29" s="26">
        <v>2121.673</v>
      </c>
      <c r="D29" s="22">
        <v>1260.8455</v>
      </c>
      <c r="E29" s="22">
        <v>1260.8455</v>
      </c>
      <c r="F29" s="4">
        <f t="shared" si="0"/>
        <v>3382.5184999999997</v>
      </c>
      <c r="G29" s="19">
        <f>'计算'!J32-'与10年同期销量比较'!F29</f>
        <v>201.0929000000001</v>
      </c>
      <c r="H29" s="14">
        <f t="shared" si="1"/>
        <v>29</v>
      </c>
      <c r="I29" s="4">
        <f t="shared" si="2"/>
        <v>3382.5184999999997</v>
      </c>
      <c r="J29" s="19">
        <f>'计算'!L32-I29</f>
        <v>201.0929000000001</v>
      </c>
      <c r="K29" s="14">
        <f t="shared" si="3"/>
        <v>29</v>
      </c>
    </row>
    <row r="30" spans="1:11" ht="14.25">
      <c r="A30" s="5" t="s">
        <v>29</v>
      </c>
      <c r="B30" s="25">
        <v>21170.92</v>
      </c>
      <c r="C30" s="26">
        <v>21170.92</v>
      </c>
      <c r="D30" s="22">
        <v>10510.1436</v>
      </c>
      <c r="E30" s="22">
        <v>10510.1436</v>
      </c>
      <c r="F30" s="4">
        <f t="shared" si="0"/>
        <v>31681.063599999998</v>
      </c>
      <c r="G30" s="19">
        <f>'计算'!J33-'与10年同期销量比较'!F30</f>
        <v>6285.645800000002</v>
      </c>
      <c r="H30" s="14">
        <f t="shared" si="1"/>
        <v>18</v>
      </c>
      <c r="I30" s="4">
        <f t="shared" si="2"/>
        <v>31681.063599999998</v>
      </c>
      <c r="J30" s="19">
        <f>'计算'!L33-I30</f>
        <v>6285.645800000002</v>
      </c>
      <c r="K30" s="14">
        <f t="shared" si="3"/>
        <v>18</v>
      </c>
    </row>
    <row r="31" spans="1:11" ht="14.25">
      <c r="A31" s="5" t="s">
        <v>30</v>
      </c>
      <c r="B31" s="25">
        <v>13516.79</v>
      </c>
      <c r="C31" s="26">
        <v>13516.79</v>
      </c>
      <c r="D31" s="22">
        <v>4802.4706</v>
      </c>
      <c r="E31" s="22">
        <v>4802.4706</v>
      </c>
      <c r="F31" s="4">
        <f t="shared" si="0"/>
        <v>18319.2606</v>
      </c>
      <c r="G31" s="19">
        <f>'计算'!J34-'与10年同期销量比较'!F31</f>
        <v>1294.3170559999999</v>
      </c>
      <c r="H31" s="14">
        <f t="shared" si="1"/>
        <v>25</v>
      </c>
      <c r="I31" s="4">
        <f t="shared" si="2"/>
        <v>18319.2606</v>
      </c>
      <c r="J31" s="19">
        <f>'计算'!L34-I31</f>
        <v>1294.3170559999999</v>
      </c>
      <c r="K31" s="14">
        <f t="shared" si="3"/>
        <v>25</v>
      </c>
    </row>
    <row r="32" spans="1:11" ht="14.25">
      <c r="A32" s="6" t="s">
        <v>31</v>
      </c>
      <c r="B32" s="25">
        <v>3643.36</v>
      </c>
      <c r="C32" s="26">
        <v>3643.36</v>
      </c>
      <c r="D32" s="22">
        <v>2411.7327</v>
      </c>
      <c r="E32" s="22">
        <v>2411.7327</v>
      </c>
      <c r="F32" s="4">
        <f t="shared" si="0"/>
        <v>6055.0927</v>
      </c>
      <c r="G32" s="19">
        <f>'计算'!J35-'与10年同期销量比较'!F32</f>
        <v>374.5505000000003</v>
      </c>
      <c r="H32" s="14">
        <f t="shared" si="1"/>
        <v>28</v>
      </c>
      <c r="I32" s="4">
        <f t="shared" si="2"/>
        <v>6055.0927</v>
      </c>
      <c r="J32" s="19">
        <f>'计算'!L35-I32</f>
        <v>374.5505000000003</v>
      </c>
      <c r="K32" s="14">
        <f t="shared" si="3"/>
        <v>28</v>
      </c>
    </row>
    <row r="33" spans="1:11" ht="14.25">
      <c r="A33" s="6" t="s">
        <v>32</v>
      </c>
      <c r="B33" s="25">
        <v>4456.66</v>
      </c>
      <c r="C33" s="26">
        <v>4456.66</v>
      </c>
      <c r="D33" s="22">
        <v>2993.1263</v>
      </c>
      <c r="E33" s="22">
        <v>2993.1263</v>
      </c>
      <c r="F33" s="4">
        <f t="shared" si="0"/>
        <v>7449.7863</v>
      </c>
      <c r="G33" s="19">
        <f>'计算'!J36-'与10年同期销量比较'!F33</f>
        <v>1168.8119000000006</v>
      </c>
      <c r="H33" s="14">
        <f t="shared" si="1"/>
        <v>27</v>
      </c>
      <c r="I33" s="4">
        <f t="shared" si="2"/>
        <v>7449.7863</v>
      </c>
      <c r="J33" s="19">
        <f>'计算'!L36-I33</f>
        <v>1168.8119000000006</v>
      </c>
      <c r="K33" s="14">
        <f t="shared" si="3"/>
        <v>27</v>
      </c>
    </row>
    <row r="34" spans="1:11" ht="14.25">
      <c r="A34" s="5" t="s">
        <v>33</v>
      </c>
      <c r="B34" s="25">
        <v>18807.62</v>
      </c>
      <c r="C34" s="26">
        <v>18807.62</v>
      </c>
      <c r="D34" s="22">
        <v>8136.4723</v>
      </c>
      <c r="E34" s="22">
        <v>8136.4723</v>
      </c>
      <c r="F34" s="4">
        <f t="shared" si="0"/>
        <v>26944.0923</v>
      </c>
      <c r="G34" s="19">
        <f>'计算'!J37-'与10年同期销量比较'!F34</f>
        <v>-2097.211299999999</v>
      </c>
      <c r="H34" s="14">
        <f t="shared" si="1"/>
        <v>30</v>
      </c>
      <c r="I34" s="4">
        <f t="shared" si="2"/>
        <v>26944.0923</v>
      </c>
      <c r="J34" s="19">
        <f>'计算'!L37-I34</f>
        <v>-2097.211299999999</v>
      </c>
      <c r="K34" s="14">
        <f t="shared" si="3"/>
        <v>30</v>
      </c>
    </row>
    <row r="35" spans="1:10" ht="14.25">
      <c r="A35" s="5" t="s">
        <v>34</v>
      </c>
      <c r="B35" s="26">
        <v>752988.693</v>
      </c>
      <c r="C35" s="31">
        <v>752988.693</v>
      </c>
      <c r="D35" s="22">
        <v>516865.3420000001</v>
      </c>
      <c r="E35" s="22">
        <v>516865.3420000001</v>
      </c>
      <c r="F35" s="4">
        <f t="shared" si="0"/>
        <v>1269854.0350000001</v>
      </c>
      <c r="G35" s="19">
        <f>'计算'!J38-'与10年同期销量比较'!F35</f>
        <v>331068.44550799974</v>
      </c>
      <c r="H35" s="14"/>
      <c r="I35" s="4">
        <f t="shared" si="2"/>
        <v>1269854.0350000001</v>
      </c>
      <c r="J35" s="19">
        <f>'计算'!L38-I35</f>
        <v>331068.44570799964</v>
      </c>
    </row>
    <row r="36" spans="2:4" ht="14.25">
      <c r="B36" s="20"/>
      <c r="C36" s="20"/>
      <c r="D36" s="20"/>
    </row>
    <row r="38" spans="2:9" ht="14.25">
      <c r="B38" s="2">
        <f>'计算'!B38-'与10年同期销量比较'!B35</f>
        <v>179261.04460799997</v>
      </c>
      <c r="C38" s="2">
        <f>'计算'!D38-'与10年同期销量比较'!C35</f>
        <v>179261.04480799998</v>
      </c>
      <c r="D38" s="2">
        <f>'计算'!F38-'与10年同期销量比较'!D35</f>
        <v>151807.40089999983</v>
      </c>
      <c r="E38" s="20">
        <f>'计算'!H38-'与10年同期销量比较'!E35</f>
        <v>151807.40089999983</v>
      </c>
      <c r="F38" s="2">
        <f>'计算'!J38-F35</f>
        <v>331068.44550799974</v>
      </c>
      <c r="I38" s="2">
        <f>'计算'!L38-'与10年同期销量比较'!I35</f>
        <v>331068.44570799964</v>
      </c>
    </row>
    <row r="39" spans="1:11" s="17" customFormat="1" ht="14.25">
      <c r="A39" s="16"/>
      <c r="B39" s="17">
        <f>B38/B35</f>
        <v>0.23806605102369044</v>
      </c>
      <c r="C39" s="17">
        <f aca="true" t="shared" si="4" ref="C39:I39">C38/C35</f>
        <v>0.2380660512892987</v>
      </c>
      <c r="D39" s="17">
        <f t="shared" si="4"/>
        <v>0.2937078356087567</v>
      </c>
      <c r="E39" s="23">
        <f t="shared" si="4"/>
        <v>0.2937078356087567</v>
      </c>
      <c r="F39" s="17">
        <f t="shared" si="4"/>
        <v>0.2607137799959817</v>
      </c>
      <c r="I39" s="17">
        <f t="shared" si="4"/>
        <v>0.26071378015348007</v>
      </c>
      <c r="K39" s="18"/>
    </row>
  </sheetData>
  <mergeCells count="1">
    <mergeCell ref="B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I23" sqref="I23"/>
    </sheetView>
  </sheetViews>
  <sheetFormatPr defaultColWidth="9.00390625" defaultRowHeight="14.25"/>
  <cols>
    <col min="2" max="3" width="18.125" style="0" customWidth="1"/>
    <col min="8" max="8" width="11.625" style="0" bestFit="1" customWidth="1"/>
    <col min="9" max="10" width="10.50390625" style="0" bestFit="1" customWidth="1"/>
  </cols>
  <sheetData>
    <row r="2" spans="2:10" ht="15.75">
      <c r="B2" s="11" t="s">
        <v>65</v>
      </c>
      <c r="C2" s="11" t="s">
        <v>66</v>
      </c>
      <c r="I2" s="32">
        <v>40179</v>
      </c>
      <c r="J2" s="32">
        <v>40544</v>
      </c>
    </row>
    <row r="3" spans="1:10" ht="15.75">
      <c r="A3" s="11" t="s">
        <v>50</v>
      </c>
      <c r="B3">
        <v>97.94</v>
      </c>
      <c r="C3">
        <v>74.33151041000002</v>
      </c>
      <c r="H3" s="34" t="s">
        <v>39</v>
      </c>
      <c r="I3" s="33">
        <v>75.29886929999999</v>
      </c>
      <c r="J3" s="34">
        <v>93.22497376079998</v>
      </c>
    </row>
    <row r="4" spans="1:10" ht="15.75">
      <c r="A4" s="11" t="s">
        <v>51</v>
      </c>
      <c r="B4">
        <v>58.61</v>
      </c>
      <c r="C4">
        <v>89.21169718</v>
      </c>
      <c r="H4" s="34" t="s">
        <v>40</v>
      </c>
      <c r="I4" s="33">
        <v>51.6865342</v>
      </c>
      <c r="J4" s="34">
        <v>66.86727429</v>
      </c>
    </row>
    <row r="5" spans="1:10" ht="15.75">
      <c r="A5" s="11" t="s">
        <v>52</v>
      </c>
      <c r="B5">
        <v>86.83</v>
      </c>
      <c r="C5">
        <v>114.49</v>
      </c>
      <c r="H5" s="34" t="s">
        <v>67</v>
      </c>
      <c r="I5" s="33">
        <v>126.98540349999999</v>
      </c>
      <c r="J5" s="34">
        <f>SUM(J3:J4)</f>
        <v>160.09224805079998</v>
      </c>
    </row>
    <row r="6" spans="1:3" ht="15.75">
      <c r="A6" s="11" t="s">
        <v>54</v>
      </c>
      <c r="B6">
        <v>92.19</v>
      </c>
      <c r="C6">
        <v>114.61</v>
      </c>
    </row>
    <row r="7" spans="1:3" ht="15.75">
      <c r="A7" s="11" t="s">
        <v>55</v>
      </c>
      <c r="B7">
        <v>90.53</v>
      </c>
      <c r="C7">
        <v>121.59</v>
      </c>
    </row>
    <row r="8" spans="1:3" ht="15.75">
      <c r="A8" s="11" t="s">
        <v>58</v>
      </c>
      <c r="B8">
        <v>89.22</v>
      </c>
      <c r="C8">
        <v>113.51</v>
      </c>
    </row>
    <row r="9" spans="1:3" ht="15.75">
      <c r="A9" s="11" t="s">
        <v>59</v>
      </c>
      <c r="B9">
        <v>91.42</v>
      </c>
      <c r="C9">
        <v>107.87</v>
      </c>
    </row>
    <row r="10" spans="1:3" ht="15.75">
      <c r="A10" s="11" t="s">
        <v>60</v>
      </c>
      <c r="B10">
        <v>84.67</v>
      </c>
      <c r="C10">
        <v>110.64</v>
      </c>
    </row>
    <row r="11" spans="1:3" ht="15.75">
      <c r="A11" s="11" t="s">
        <v>61</v>
      </c>
      <c r="B11">
        <v>84.81</v>
      </c>
      <c r="C11" s="24">
        <v>111.73247211000003</v>
      </c>
    </row>
    <row r="12" spans="1:3" ht="15.75">
      <c r="A12" s="11" t="s">
        <v>62</v>
      </c>
      <c r="B12">
        <v>87.77</v>
      </c>
      <c r="C12" s="24">
        <v>116.472468</v>
      </c>
    </row>
    <row r="13" spans="1:3" ht="15.75">
      <c r="A13" s="11" t="s">
        <v>63</v>
      </c>
      <c r="B13">
        <v>94.09</v>
      </c>
      <c r="C13" s="24">
        <v>117.052186</v>
      </c>
    </row>
    <row r="14" spans="1:3" ht="15.75">
      <c r="A14" s="11" t="s">
        <v>64</v>
      </c>
      <c r="B14">
        <v>102.07</v>
      </c>
      <c r="C14" s="24">
        <v>133.3</v>
      </c>
    </row>
    <row r="16" ht="15.75">
      <c r="B16" t="s">
        <v>53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ibm</cp:lastModifiedBy>
  <cp:lastPrinted>2011-02-17T01:25:22Z</cp:lastPrinted>
  <dcterms:created xsi:type="dcterms:W3CDTF">2008-04-08T08:45:21Z</dcterms:created>
  <dcterms:modified xsi:type="dcterms:W3CDTF">2011-02-17T02:28:33Z</dcterms:modified>
  <cp:category/>
  <cp:version/>
  <cp:contentType/>
  <cp:contentStatus/>
</cp:coreProperties>
</file>