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<sst xmlns="http://schemas.openxmlformats.org/spreadsheetml/2006/main" count="122" uniqueCount="94">
  <si>
    <t>附件1：</t>
  </si>
  <si>
    <r>
      <t>2016</t>
    </r>
    <r>
      <rPr>
        <sz val="16"/>
        <rFont val="黑体"/>
        <family val="3"/>
      </rPr>
      <t>年</t>
    </r>
    <r>
      <rPr>
        <sz val="16"/>
        <rFont val="Times New Roman"/>
        <family val="1"/>
      </rPr>
      <t>1</t>
    </r>
    <r>
      <rPr>
        <sz val="16"/>
        <rFont val="黑体"/>
        <family val="3"/>
      </rPr>
      <t>月全国彩票销售情况表</t>
    </r>
  </si>
  <si>
    <r>
      <t xml:space="preserve"> </t>
    </r>
    <r>
      <rPr>
        <sz val="10"/>
        <rFont val="宋体"/>
        <family val="0"/>
      </rPr>
      <t>单位：亿元</t>
    </r>
  </si>
  <si>
    <r>
      <t>月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份</t>
    </r>
  </si>
  <si>
    <t>福利彩票</t>
  </si>
  <si>
    <t xml:space="preserve">    体育彩票</t>
  </si>
  <si>
    <r>
      <t>合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计</t>
    </r>
  </si>
  <si>
    <t>乐透数字型</t>
  </si>
  <si>
    <t>即开型</t>
  </si>
  <si>
    <t>视频型</t>
  </si>
  <si>
    <t>基诺型</t>
  </si>
  <si>
    <r>
      <t>小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计</t>
    </r>
  </si>
  <si>
    <t>1至本月累计</t>
  </si>
  <si>
    <t>竞猜型</t>
  </si>
  <si>
    <r>
      <t xml:space="preserve">1    </t>
    </r>
    <r>
      <rPr>
        <sz val="10"/>
        <rFont val="宋体"/>
        <family val="0"/>
      </rPr>
      <t>月</t>
    </r>
  </si>
  <si>
    <r>
      <t xml:space="preserve">2     </t>
    </r>
    <r>
      <rPr>
        <sz val="10"/>
        <rFont val="宋体"/>
        <family val="0"/>
      </rPr>
      <t>月</t>
    </r>
  </si>
  <si>
    <r>
      <t xml:space="preserve">3     </t>
    </r>
    <r>
      <rPr>
        <sz val="10"/>
        <rFont val="宋体"/>
        <family val="0"/>
      </rPr>
      <t>月</t>
    </r>
  </si>
  <si>
    <r>
      <t xml:space="preserve">4    </t>
    </r>
    <r>
      <rPr>
        <sz val="10"/>
        <rFont val="宋体"/>
        <family val="0"/>
      </rPr>
      <t>月</t>
    </r>
  </si>
  <si>
    <r>
      <t xml:space="preserve">5    </t>
    </r>
    <r>
      <rPr>
        <sz val="10"/>
        <rFont val="宋体"/>
        <family val="0"/>
      </rPr>
      <t>月</t>
    </r>
  </si>
  <si>
    <r>
      <t xml:space="preserve">6    </t>
    </r>
    <r>
      <rPr>
        <sz val="10"/>
        <rFont val="宋体"/>
        <family val="0"/>
      </rPr>
      <t>月</t>
    </r>
  </si>
  <si>
    <r>
      <t xml:space="preserve">7    </t>
    </r>
    <r>
      <rPr>
        <sz val="10"/>
        <rFont val="宋体"/>
        <family val="0"/>
      </rPr>
      <t>月</t>
    </r>
  </si>
  <si>
    <r>
      <t xml:space="preserve">8    </t>
    </r>
    <r>
      <rPr>
        <sz val="10"/>
        <rFont val="宋体"/>
        <family val="0"/>
      </rPr>
      <t>月</t>
    </r>
  </si>
  <si>
    <r>
      <t xml:space="preserve">9    </t>
    </r>
    <r>
      <rPr>
        <sz val="10"/>
        <rFont val="宋体"/>
        <family val="0"/>
      </rPr>
      <t>月</t>
    </r>
  </si>
  <si>
    <r>
      <t xml:space="preserve">10    </t>
    </r>
    <r>
      <rPr>
        <sz val="10"/>
        <rFont val="宋体"/>
        <family val="0"/>
      </rPr>
      <t>月</t>
    </r>
  </si>
  <si>
    <r>
      <t xml:space="preserve">11    </t>
    </r>
    <r>
      <rPr>
        <sz val="10"/>
        <rFont val="宋体"/>
        <family val="0"/>
      </rPr>
      <t>月</t>
    </r>
  </si>
  <si>
    <r>
      <t xml:space="preserve">12    </t>
    </r>
    <r>
      <rPr>
        <sz val="10"/>
        <rFont val="宋体"/>
        <family val="0"/>
      </rPr>
      <t>月</t>
    </r>
  </si>
  <si>
    <r>
      <t>总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计</t>
    </r>
  </si>
  <si>
    <t>附件2：</t>
  </si>
  <si>
    <r>
      <t xml:space="preserve">  2016</t>
    </r>
    <r>
      <rPr>
        <sz val="16"/>
        <rFont val="黑体"/>
        <family val="3"/>
      </rPr>
      <t>年</t>
    </r>
    <r>
      <rPr>
        <sz val="16"/>
        <rFont val="Times New Roman"/>
        <family val="1"/>
      </rPr>
      <t>1</t>
    </r>
    <r>
      <rPr>
        <sz val="16"/>
        <rFont val="黑体"/>
        <family val="3"/>
      </rPr>
      <t>月全国各类型彩票销售情况表</t>
    </r>
  </si>
  <si>
    <t>类型</t>
  </si>
  <si>
    <t>本月</t>
  </si>
  <si>
    <t>本年累计</t>
  </si>
  <si>
    <t>本年销售额</t>
  </si>
  <si>
    <t>上年销售额</t>
  </si>
  <si>
    <t>同比增长(%)</t>
  </si>
  <si>
    <t>环比增长(%)</t>
  </si>
  <si>
    <r>
      <t xml:space="preserve">    </t>
    </r>
    <r>
      <rPr>
        <b/>
        <sz val="10"/>
        <rFont val="宋体"/>
        <family val="0"/>
      </rPr>
      <t>一、福利彩票</t>
    </r>
  </si>
  <si>
    <t xml:space="preserve">    （一）乐透数字型</t>
  </si>
  <si>
    <t xml:space="preserve">    （二）即开型</t>
  </si>
  <si>
    <t xml:space="preserve">    （三）视频型</t>
  </si>
  <si>
    <t xml:space="preserve">    （四）基诺型</t>
  </si>
  <si>
    <r>
      <t xml:space="preserve">    </t>
    </r>
    <r>
      <rPr>
        <b/>
        <sz val="10"/>
        <rFont val="宋体"/>
        <family val="0"/>
      </rPr>
      <t>二、体育彩票</t>
    </r>
  </si>
  <si>
    <r>
      <t xml:space="preserve">         </t>
    </r>
    <r>
      <rPr>
        <sz val="10"/>
        <rFont val="宋体"/>
        <family val="0"/>
      </rPr>
      <t>（一）乐透数字型</t>
    </r>
  </si>
  <si>
    <r>
      <t xml:space="preserve">         </t>
    </r>
    <r>
      <rPr>
        <sz val="10"/>
        <rFont val="宋体"/>
        <family val="0"/>
      </rPr>
      <t>（二）竞猜型</t>
    </r>
  </si>
  <si>
    <r>
      <t xml:space="preserve">         </t>
    </r>
    <r>
      <rPr>
        <sz val="10"/>
        <rFont val="宋体"/>
        <family val="0"/>
      </rPr>
      <t>（三）即开型</t>
    </r>
  </si>
  <si>
    <r>
      <t xml:space="preserve">         </t>
    </r>
    <r>
      <rPr>
        <sz val="10"/>
        <rFont val="宋体"/>
        <family val="0"/>
      </rPr>
      <t>（四）视频型</t>
    </r>
  </si>
  <si>
    <r>
      <t xml:space="preserve">    </t>
    </r>
    <r>
      <rPr>
        <b/>
        <sz val="10"/>
        <rFont val="宋体"/>
        <family val="0"/>
      </rPr>
      <t>三、合计</t>
    </r>
  </si>
  <si>
    <r>
      <t xml:space="preserve">          </t>
    </r>
    <r>
      <rPr>
        <sz val="10"/>
        <rFont val="宋体"/>
        <family val="0"/>
      </rPr>
      <t>（一）乐透数字型</t>
    </r>
  </si>
  <si>
    <r>
      <t xml:space="preserve">          </t>
    </r>
    <r>
      <rPr>
        <sz val="10"/>
        <rFont val="宋体"/>
        <family val="0"/>
      </rPr>
      <t>（二）竞猜型</t>
    </r>
  </si>
  <si>
    <r>
      <t xml:space="preserve">          </t>
    </r>
    <r>
      <rPr>
        <sz val="10"/>
        <rFont val="宋体"/>
        <family val="0"/>
      </rPr>
      <t>（三）即开型</t>
    </r>
  </si>
  <si>
    <r>
      <t xml:space="preserve">          </t>
    </r>
    <r>
      <rPr>
        <sz val="10"/>
        <rFont val="宋体"/>
        <family val="0"/>
      </rPr>
      <t>（四）视频型</t>
    </r>
  </si>
  <si>
    <r>
      <t xml:space="preserve">          </t>
    </r>
    <r>
      <rPr>
        <sz val="10"/>
        <rFont val="宋体"/>
        <family val="0"/>
      </rPr>
      <t>（五）基诺型</t>
    </r>
  </si>
  <si>
    <r>
      <t>附件</t>
    </r>
    <r>
      <rPr>
        <sz val="14"/>
        <rFont val="Times New Roman"/>
        <family val="1"/>
      </rPr>
      <t xml:space="preserve">3:                                                       </t>
    </r>
    <r>
      <rPr>
        <sz val="16"/>
        <rFont val="Times New Roman"/>
        <family val="1"/>
      </rPr>
      <t xml:space="preserve"> 2016</t>
    </r>
    <r>
      <rPr>
        <sz val="16"/>
        <rFont val="黑体"/>
        <family val="3"/>
      </rPr>
      <t>年</t>
    </r>
    <r>
      <rPr>
        <sz val="16"/>
        <rFont val="Times New Roman"/>
        <family val="1"/>
      </rPr>
      <t>1</t>
    </r>
    <r>
      <rPr>
        <sz val="16"/>
        <rFont val="黑体"/>
        <family val="3"/>
      </rPr>
      <t>月全国各地区彩票销售情况表</t>
    </r>
  </si>
  <si>
    <t>单位：万元</t>
  </si>
  <si>
    <t>地区</t>
  </si>
  <si>
    <t>福利彩票</t>
  </si>
  <si>
    <t>体育彩票</t>
  </si>
  <si>
    <t>销售合计</t>
  </si>
  <si>
    <t>销售额</t>
  </si>
  <si>
    <t>比上年同</t>
  </si>
  <si>
    <t>销售额</t>
  </si>
  <si>
    <t>期增长%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</si>
  <si>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</si>
  <si>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</si>
  <si>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</si>
  <si>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</si>
  <si>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</si>
  <si>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</si>
  <si>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</si>
  <si>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</si>
  <si>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</si>
  <si>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</si>
  <si>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</si>
  <si>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</si>
  <si>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</si>
  <si>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</si>
  <si>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</si>
  <si>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</si>
  <si>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</si>
  <si>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</si>
  <si>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</si>
  <si>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</si>
  <si>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</si>
  <si>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</si>
  <si>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</si>
  <si>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</si>
  <si>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</si>
  <si>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</si>
  <si>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</si>
  <si>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</si>
  <si>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</si>
  <si>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</si>
  <si>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</si>
  <si>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总计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</si>
</sst>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);[Red]\(0.0000\)"/>
    <numFmt numFmtId="178" formatCode="0.00_);[Red]\(0.00\)"/>
    <numFmt numFmtId="179" formatCode="0.0%"/>
    <numFmt numFmtId="180" formatCode="#,##0.0000_ "/>
    <numFmt numFmtId="181" formatCode="0.0_ "/>
  </numFmts>
  <fonts count="46">
    <font>
      <sz val="12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6"/>
      <name val="Times New Roman"/>
      <family val="1"/>
    </font>
    <font>
      <sz val="16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10"/>
      <name val="黑体"/>
      <family val="3"/>
    </font>
    <font>
      <b/>
      <sz val="10"/>
      <name val="Times New Roman"/>
      <family val="1"/>
    </font>
    <font>
      <b/>
      <sz val="10"/>
      <name val="宋体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name val="仿宋_GB2312"/>
      <family val="3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3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0" fontId="7" fillId="0" borderId="14" xfId="0" applyNumberFormat="1" applyFont="1" applyFill="1" applyBorder="1" applyAlignment="1">
      <alignment horizontal="center" vertical="center"/>
    </xf>
    <xf numFmtId="10" fontId="6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17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180" fontId="6" fillId="0" borderId="1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176" fontId="11" fillId="0" borderId="0" xfId="0" applyNumberFormat="1" applyFont="1" applyFill="1" applyAlignment="1">
      <alignment horizontal="left"/>
    </xf>
    <xf numFmtId="181" fontId="11" fillId="0" borderId="0" xfId="0" applyNumberFormat="1" applyFont="1" applyFill="1" applyAlignment="1">
      <alignment horizontal="left"/>
    </xf>
    <xf numFmtId="181" fontId="6" fillId="0" borderId="15" xfId="0" applyNumberFormat="1" applyFont="1" applyFill="1" applyBorder="1" applyAlignment="1">
      <alignment horizontal="center" vertical="center"/>
    </xf>
    <xf numFmtId="181" fontId="6" fillId="0" borderId="16" xfId="0" applyNumberFormat="1" applyFont="1" applyFill="1" applyBorder="1" applyAlignment="1">
      <alignment horizontal="center" vertical="center"/>
    </xf>
    <xf numFmtId="4" fontId="5" fillId="0" borderId="12" xfId="40" applyNumberFormat="1" applyFont="1" applyFill="1" applyBorder="1" applyAlignment="1">
      <alignment horizontal="center" vertical="center"/>
    </xf>
    <xf numFmtId="181" fontId="5" fillId="0" borderId="12" xfId="0" applyNumberFormat="1" applyFont="1" applyFill="1" applyBorder="1" applyAlignment="1">
      <alignment horizontal="center" vertical="center"/>
    </xf>
    <xf numFmtId="178" fontId="5" fillId="0" borderId="12" xfId="0" applyNumberFormat="1" applyFont="1" applyFill="1" applyBorder="1" applyAlignment="1" applyProtection="1">
      <alignment horizontal="center" vertical="top" wrapText="1"/>
      <protection locked="0"/>
    </xf>
    <xf numFmtId="178" fontId="5" fillId="0" borderId="12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2" fillId="0" borderId="14" xfId="0" applyFont="1" applyFill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16%20(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6753;&#27603;&#21375;\&#38144;&#21806;&#31616;&#25253;\16.1\&#38468;&#20214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上月"/>
    </sheetNames>
    <sheetDataSet>
      <sheetData sheetId="1">
        <row r="2">
          <cell r="B2">
            <v>192.13340000000002</v>
          </cell>
        </row>
        <row r="3">
          <cell r="B3">
            <v>136.847</v>
          </cell>
        </row>
        <row r="4">
          <cell r="B4">
            <v>16.5114</v>
          </cell>
        </row>
        <row r="5">
          <cell r="B5">
            <v>38.5244</v>
          </cell>
        </row>
        <row r="6">
          <cell r="B6">
            <v>0.2506</v>
          </cell>
        </row>
        <row r="7">
          <cell r="B7">
            <v>149.073</v>
          </cell>
        </row>
        <row r="8">
          <cell r="B8">
            <v>82.9705</v>
          </cell>
        </row>
        <row r="9">
          <cell r="B9">
            <v>54.4984</v>
          </cell>
        </row>
        <row r="10">
          <cell r="B10">
            <v>11.5995</v>
          </cell>
        </row>
        <row r="11">
          <cell r="B11">
            <v>0.0046</v>
          </cell>
        </row>
        <row r="12">
          <cell r="B12">
            <v>341.20640000000003</v>
          </cell>
        </row>
        <row r="13">
          <cell r="B13">
            <v>219.8175</v>
          </cell>
        </row>
        <row r="14">
          <cell r="B14">
            <v>54.4984</v>
          </cell>
        </row>
        <row r="15">
          <cell r="B15">
            <v>28.1109</v>
          </cell>
        </row>
        <row r="16">
          <cell r="B16">
            <v>38.529</v>
          </cell>
        </row>
        <row r="17">
          <cell r="B17">
            <v>0.2506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件1"/>
      <sheetName val="1月饼状图"/>
      <sheetName val="1月累计图"/>
    </sheetNames>
    <sheetDataSet>
      <sheetData sheetId="0">
        <row r="6">
          <cell r="B6">
            <v>129.0501</v>
          </cell>
          <cell r="C6">
            <v>12.7288</v>
          </cell>
          <cell r="D6">
            <v>39.2559</v>
          </cell>
          <cell r="E6">
            <v>0.2345</v>
          </cell>
          <cell r="H6">
            <v>84.0149</v>
          </cell>
          <cell r="I6">
            <v>49.384</v>
          </cell>
          <cell r="J6">
            <v>11.7407</v>
          </cell>
          <cell r="K6">
            <v>0.0039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附件1"/>
      <sheetName val="1月饼状图"/>
      <sheetName val="1月累计图"/>
    </sheetNames>
    <sheetDataSet>
      <sheetData sheetId="0">
        <row r="6">
          <cell r="B6">
            <v>146.98798</v>
          </cell>
          <cell r="C6">
            <v>12.203184</v>
          </cell>
          <cell r="D6">
            <v>37.059683</v>
          </cell>
          <cell r="E6">
            <v>0.6103109999999999</v>
          </cell>
          <cell r="H6">
            <v>97.24489477000002</v>
          </cell>
          <cell r="I6">
            <v>85.97851296000003</v>
          </cell>
          <cell r="J6">
            <v>12.245804459999999</v>
          </cell>
          <cell r="K6">
            <v>0.001192291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计算"/>
      <sheetName val="与15年同期销量比较"/>
      <sheetName val="图1"/>
      <sheetName val="Sheet1"/>
    </sheetNames>
    <sheetDataSet>
      <sheetData sheetId="1">
        <row r="4">
          <cell r="B4">
            <v>50751.14</v>
          </cell>
          <cell r="C4">
            <v>50751.14</v>
          </cell>
          <cell r="D4">
            <v>87284.69649999999</v>
          </cell>
          <cell r="E4">
            <v>87284.69649999999</v>
          </cell>
          <cell r="F4">
            <v>138035.83649999998</v>
          </cell>
          <cell r="I4">
            <v>138035.83649999998</v>
          </cell>
        </row>
        <row r="5">
          <cell r="B5">
            <v>45405.14</v>
          </cell>
          <cell r="C5">
            <v>45405.14</v>
          </cell>
          <cell r="D5">
            <v>85301.0442</v>
          </cell>
          <cell r="E5">
            <v>85301.0442</v>
          </cell>
          <cell r="F5">
            <v>130706.1842</v>
          </cell>
          <cell r="I5">
            <v>130706.1842</v>
          </cell>
        </row>
        <row r="6">
          <cell r="B6">
            <v>67186.6</v>
          </cell>
          <cell r="C6">
            <v>67186.6</v>
          </cell>
          <cell r="D6">
            <v>79525.0522</v>
          </cell>
          <cell r="E6">
            <v>79525.0522</v>
          </cell>
          <cell r="F6">
            <v>146711.6522</v>
          </cell>
          <cell r="I6">
            <v>146711.6522</v>
          </cell>
        </row>
        <row r="7">
          <cell r="B7">
            <v>39184.39</v>
          </cell>
          <cell r="C7">
            <v>39184.39</v>
          </cell>
          <cell r="D7">
            <v>15712.7712</v>
          </cell>
          <cell r="E7">
            <v>15712.7712</v>
          </cell>
          <cell r="F7">
            <v>54897.1612</v>
          </cell>
          <cell r="I7">
            <v>54897.1612</v>
          </cell>
        </row>
        <row r="8">
          <cell r="B8">
            <v>74185.96</v>
          </cell>
          <cell r="C8">
            <v>74185.96</v>
          </cell>
          <cell r="D8">
            <v>32974.660099999994</v>
          </cell>
          <cell r="E8">
            <v>32974.660099999994</v>
          </cell>
          <cell r="F8">
            <v>107160.6201</v>
          </cell>
          <cell r="I8">
            <v>107160.6201</v>
          </cell>
        </row>
        <row r="9">
          <cell r="B9">
            <v>99958.5</v>
          </cell>
          <cell r="C9">
            <v>99958.5</v>
          </cell>
          <cell r="D9">
            <v>53336.4989</v>
          </cell>
          <cell r="E9">
            <v>53336.4989</v>
          </cell>
          <cell r="F9">
            <v>153294.9989</v>
          </cell>
          <cell r="I9">
            <v>153294.9989</v>
          </cell>
        </row>
        <row r="10">
          <cell r="B10">
            <v>36752.69</v>
          </cell>
          <cell r="C10">
            <v>36752.69</v>
          </cell>
          <cell r="D10">
            <v>34572.1319</v>
          </cell>
          <cell r="E10">
            <v>34572.1319</v>
          </cell>
          <cell r="F10">
            <v>71324.82190000001</v>
          </cell>
          <cell r="I10">
            <v>71324.82190000001</v>
          </cell>
        </row>
        <row r="11">
          <cell r="B11">
            <v>53197.43</v>
          </cell>
          <cell r="C11">
            <v>53197.43</v>
          </cell>
          <cell r="D11">
            <v>103007.118</v>
          </cell>
          <cell r="E11">
            <v>103007.118</v>
          </cell>
          <cell r="F11">
            <v>156204.548</v>
          </cell>
          <cell r="I11">
            <v>156204.548</v>
          </cell>
        </row>
        <row r="12">
          <cell r="B12">
            <v>49362.44</v>
          </cell>
          <cell r="C12">
            <v>49362.44</v>
          </cell>
          <cell r="D12">
            <v>89291.13450000001</v>
          </cell>
          <cell r="E12">
            <v>89291.13450000001</v>
          </cell>
          <cell r="F12">
            <v>138653.57450000002</v>
          </cell>
          <cell r="I12">
            <v>138653.57450000002</v>
          </cell>
        </row>
        <row r="13">
          <cell r="B13">
            <v>124795.33</v>
          </cell>
          <cell r="C13">
            <v>124795.33</v>
          </cell>
          <cell r="D13">
            <v>123656.55800000002</v>
          </cell>
          <cell r="E13">
            <v>123656.55800000002</v>
          </cell>
          <cell r="F13">
            <v>248451.88800000004</v>
          </cell>
          <cell r="I13">
            <v>248451.88800000004</v>
          </cell>
        </row>
        <row r="14">
          <cell r="B14">
            <v>134230.89</v>
          </cell>
          <cell r="C14">
            <v>134230.89</v>
          </cell>
          <cell r="D14">
            <v>105748.142</v>
          </cell>
          <cell r="E14">
            <v>105748.142</v>
          </cell>
          <cell r="F14">
            <v>239979.032</v>
          </cell>
          <cell r="I14">
            <v>239979.032</v>
          </cell>
        </row>
        <row r="15">
          <cell r="B15">
            <v>59724.07</v>
          </cell>
          <cell r="C15">
            <v>59724.07</v>
          </cell>
          <cell r="D15">
            <v>66533.6772</v>
          </cell>
          <cell r="E15">
            <v>66533.6772</v>
          </cell>
          <cell r="F15">
            <v>126257.74720000001</v>
          </cell>
          <cell r="I15">
            <v>126257.74720000001</v>
          </cell>
        </row>
        <row r="16">
          <cell r="B16">
            <v>40449.26</v>
          </cell>
          <cell r="C16">
            <v>40449.26</v>
          </cell>
          <cell r="D16">
            <v>57174.17490000001</v>
          </cell>
          <cell r="E16">
            <v>57174.17490000001</v>
          </cell>
          <cell r="F16">
            <v>97623.43490000002</v>
          </cell>
          <cell r="I16">
            <v>97623.43490000002</v>
          </cell>
        </row>
        <row r="17">
          <cell r="B17">
            <v>64216.63</v>
          </cell>
          <cell r="C17">
            <v>64216.63</v>
          </cell>
          <cell r="D17">
            <v>147090.5632</v>
          </cell>
          <cell r="E17">
            <v>147090.5632</v>
          </cell>
          <cell r="F17">
            <v>211307.1932</v>
          </cell>
          <cell r="I17">
            <v>211307.1932</v>
          </cell>
        </row>
        <row r="18">
          <cell r="B18">
            <v>129980.51</v>
          </cell>
          <cell r="C18">
            <v>129980.51</v>
          </cell>
          <cell r="D18">
            <v>266011.7964</v>
          </cell>
          <cell r="E18">
            <v>266011.7964</v>
          </cell>
          <cell r="F18">
            <v>395992.3064</v>
          </cell>
          <cell r="I18">
            <v>395992.3064</v>
          </cell>
        </row>
        <row r="19">
          <cell r="B19">
            <v>58632.47</v>
          </cell>
          <cell r="C19">
            <v>58632.47</v>
          </cell>
          <cell r="D19">
            <v>71037.44290000001</v>
          </cell>
          <cell r="E19">
            <v>71037.44290000001</v>
          </cell>
          <cell r="F19">
            <v>129669.91290000001</v>
          </cell>
          <cell r="I19">
            <v>129669.91290000001</v>
          </cell>
        </row>
        <row r="20">
          <cell r="B20">
            <v>82620.39</v>
          </cell>
          <cell r="C20">
            <v>82620.39</v>
          </cell>
          <cell r="D20">
            <v>24997.897199999996</v>
          </cell>
          <cell r="E20">
            <v>24997.897199999996</v>
          </cell>
          <cell r="F20">
            <v>107618.28719999999</v>
          </cell>
          <cell r="I20">
            <v>107618.28719999999</v>
          </cell>
        </row>
        <row r="21">
          <cell r="B21">
            <v>69034.11</v>
          </cell>
          <cell r="C21">
            <v>69034.11</v>
          </cell>
          <cell r="D21">
            <v>67046.6207</v>
          </cell>
          <cell r="E21">
            <v>67046.6207</v>
          </cell>
          <cell r="F21">
            <v>136080.73070000001</v>
          </cell>
          <cell r="I21">
            <v>136080.73070000001</v>
          </cell>
        </row>
        <row r="22">
          <cell r="B22">
            <v>188046.07</v>
          </cell>
          <cell r="C22">
            <v>188046.07</v>
          </cell>
          <cell r="D22">
            <v>141957.13370000003</v>
          </cell>
          <cell r="E22">
            <v>141957.13370000003</v>
          </cell>
          <cell r="F22">
            <v>330003.2037000001</v>
          </cell>
          <cell r="I22">
            <v>330003.2037000001</v>
          </cell>
        </row>
        <row r="23">
          <cell r="B23">
            <v>87982.54</v>
          </cell>
          <cell r="C23">
            <v>87982.54</v>
          </cell>
          <cell r="D23">
            <v>21214.9064</v>
          </cell>
          <cell r="E23">
            <v>21214.9064</v>
          </cell>
          <cell r="F23">
            <v>109197.44639999999</v>
          </cell>
          <cell r="I23">
            <v>109197.44639999999</v>
          </cell>
        </row>
        <row r="24">
          <cell r="B24">
            <v>16860.36</v>
          </cell>
          <cell r="C24">
            <v>16860.36</v>
          </cell>
          <cell r="D24">
            <v>7926.9518100000005</v>
          </cell>
          <cell r="E24">
            <v>7926.9518100000005</v>
          </cell>
          <cell r="F24">
            <v>24787.31181</v>
          </cell>
          <cell r="I24">
            <v>24787.31181</v>
          </cell>
        </row>
        <row r="25">
          <cell r="B25">
            <v>57667.63</v>
          </cell>
          <cell r="C25">
            <v>57667.63</v>
          </cell>
          <cell r="D25">
            <v>36850.0579</v>
          </cell>
          <cell r="E25">
            <v>36850.0579</v>
          </cell>
          <cell r="F25">
            <v>94517.68789999999</v>
          </cell>
          <cell r="I25">
            <v>94517.68789999999</v>
          </cell>
        </row>
        <row r="26">
          <cell r="B26">
            <v>72126.08</v>
          </cell>
          <cell r="C26">
            <v>72126.08</v>
          </cell>
          <cell r="D26">
            <v>37245.900200000004</v>
          </cell>
          <cell r="E26">
            <v>37245.900200000004</v>
          </cell>
          <cell r="F26">
            <v>109371.9802</v>
          </cell>
          <cell r="I26">
            <v>109371.9802</v>
          </cell>
        </row>
        <row r="27">
          <cell r="B27">
            <v>21953.89</v>
          </cell>
          <cell r="C27">
            <v>21953.89</v>
          </cell>
          <cell r="D27">
            <v>20240.7573</v>
          </cell>
          <cell r="E27">
            <v>20240.7573</v>
          </cell>
          <cell r="F27">
            <v>42194.6473</v>
          </cell>
          <cell r="I27">
            <v>42194.6473</v>
          </cell>
        </row>
        <row r="28">
          <cell r="B28">
            <v>55956.23</v>
          </cell>
          <cell r="C28">
            <v>55956.23</v>
          </cell>
          <cell r="D28">
            <v>50966.864199999996</v>
          </cell>
          <cell r="E28">
            <v>50966.864199999996</v>
          </cell>
          <cell r="F28">
            <v>106923.09419999999</v>
          </cell>
          <cell r="I28">
            <v>106923.09419999999</v>
          </cell>
        </row>
        <row r="29">
          <cell r="B29">
            <v>7375.67</v>
          </cell>
          <cell r="C29">
            <v>7375.67</v>
          </cell>
          <cell r="D29">
            <v>3443.2209</v>
          </cell>
          <cell r="E29">
            <v>3443.2209</v>
          </cell>
          <cell r="F29">
            <v>10818.8909</v>
          </cell>
          <cell r="I29">
            <v>10818.8909</v>
          </cell>
        </row>
        <row r="30">
          <cell r="B30">
            <v>72781.73</v>
          </cell>
          <cell r="C30">
            <v>72781.73</v>
          </cell>
          <cell r="D30">
            <v>51511.4525</v>
          </cell>
          <cell r="E30">
            <v>51511.4525</v>
          </cell>
          <cell r="F30">
            <v>124293.1825</v>
          </cell>
          <cell r="I30">
            <v>124293.1825</v>
          </cell>
        </row>
        <row r="31">
          <cell r="B31">
            <v>44779.07</v>
          </cell>
          <cell r="C31">
            <v>44779.07</v>
          </cell>
          <cell r="D31">
            <v>19253.880400000002</v>
          </cell>
          <cell r="E31">
            <v>19253.880400000002</v>
          </cell>
          <cell r="F31">
            <v>64032.9504</v>
          </cell>
          <cell r="I31">
            <v>64032.9504</v>
          </cell>
        </row>
        <row r="32">
          <cell r="B32">
            <v>10237.18</v>
          </cell>
          <cell r="C32">
            <v>10237.18</v>
          </cell>
          <cell r="D32">
            <v>12388.8425</v>
          </cell>
          <cell r="E32">
            <v>12388.8425</v>
          </cell>
          <cell r="F32">
            <v>22626.0225</v>
          </cell>
          <cell r="I32">
            <v>22626.0225</v>
          </cell>
        </row>
        <row r="33">
          <cell r="B33">
            <v>14406.35</v>
          </cell>
          <cell r="C33">
            <v>14406.35</v>
          </cell>
          <cell r="D33">
            <v>12843.1662</v>
          </cell>
          <cell r="E33">
            <v>12843.1662</v>
          </cell>
          <cell r="F33">
            <v>27249.5162</v>
          </cell>
          <cell r="I33">
            <v>27249.5162</v>
          </cell>
        </row>
        <row r="34">
          <cell r="B34">
            <v>38770.85</v>
          </cell>
          <cell r="C34">
            <v>38770.85</v>
          </cell>
          <cell r="D34">
            <v>28558.9308</v>
          </cell>
          <cell r="E34">
            <v>28558.9308</v>
          </cell>
          <cell r="F34">
            <v>67329.7808</v>
          </cell>
          <cell r="I34">
            <v>67329.7808</v>
          </cell>
        </row>
        <row r="35">
          <cell r="B35">
            <v>1968611.6</v>
          </cell>
          <cell r="C35">
            <v>1968611.6</v>
          </cell>
          <cell r="D35">
            <v>1954704.0448099999</v>
          </cell>
          <cell r="E35">
            <v>1954704.0448099999</v>
          </cell>
          <cell r="F35">
            <v>3923315.64481</v>
          </cell>
          <cell r="I35">
            <v>3923315.64481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E22" sqref="E22"/>
    </sheetView>
  </sheetViews>
  <sheetFormatPr defaultColWidth="9.00390625" defaultRowHeight="14.25"/>
  <sheetData>
    <row r="1" ht="17.25">
      <c r="A1" s="1" t="s">
        <v>0</v>
      </c>
    </row>
    <row r="2" spans="1:14" ht="2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4" t="s">
        <v>2</v>
      </c>
    </row>
    <row r="4" spans="1:14" ht="15">
      <c r="A4" s="33" t="s">
        <v>3</v>
      </c>
      <c r="B4" s="35" t="s">
        <v>4</v>
      </c>
      <c r="C4" s="36"/>
      <c r="D4" s="36"/>
      <c r="E4" s="36"/>
      <c r="F4" s="36"/>
      <c r="G4" s="37"/>
      <c r="H4" s="35" t="s">
        <v>5</v>
      </c>
      <c r="I4" s="36"/>
      <c r="J4" s="36"/>
      <c r="K4" s="36"/>
      <c r="L4" s="36"/>
      <c r="M4" s="6"/>
      <c r="N4" s="33" t="s">
        <v>6</v>
      </c>
    </row>
    <row r="5" spans="1:14" ht="15">
      <c r="A5" s="34"/>
      <c r="B5" s="7" t="s">
        <v>7</v>
      </c>
      <c r="C5" s="8" t="s">
        <v>8</v>
      </c>
      <c r="D5" s="7" t="s">
        <v>9</v>
      </c>
      <c r="E5" s="7" t="s">
        <v>10</v>
      </c>
      <c r="F5" s="7" t="s">
        <v>11</v>
      </c>
      <c r="G5" s="9" t="s">
        <v>12</v>
      </c>
      <c r="H5" s="7" t="s">
        <v>7</v>
      </c>
      <c r="I5" s="7" t="s">
        <v>13</v>
      </c>
      <c r="J5" s="8" t="s">
        <v>8</v>
      </c>
      <c r="K5" s="10" t="s">
        <v>9</v>
      </c>
      <c r="L5" s="5" t="s">
        <v>11</v>
      </c>
      <c r="M5" s="7" t="s">
        <v>12</v>
      </c>
      <c r="N5" s="34"/>
    </row>
    <row r="6" spans="1:14" ht="15">
      <c r="A6" s="11" t="s">
        <v>14</v>
      </c>
      <c r="B6" s="12">
        <v>129.0501</v>
      </c>
      <c r="C6" s="12">
        <v>12.7288</v>
      </c>
      <c r="D6" s="12">
        <v>39.2559</v>
      </c>
      <c r="E6" s="12">
        <v>0.2345</v>
      </c>
      <c r="F6" s="12">
        <f>SUM(B6:E6)</f>
        <v>181.2693</v>
      </c>
      <c r="G6" s="12">
        <f>F6</f>
        <v>181.2693</v>
      </c>
      <c r="H6" s="12">
        <v>84.0149</v>
      </c>
      <c r="I6" s="12">
        <v>49.384</v>
      </c>
      <c r="J6" s="12">
        <v>11.7407</v>
      </c>
      <c r="K6" s="12">
        <v>0.0039</v>
      </c>
      <c r="L6" s="12">
        <f>SUM(H6:K6)</f>
        <v>145.1435</v>
      </c>
      <c r="M6" s="12">
        <f>L6</f>
        <v>145.1435</v>
      </c>
      <c r="N6" s="12">
        <f>F6+L6</f>
        <v>326.41279999999995</v>
      </c>
    </row>
    <row r="7" spans="1:14" ht="15">
      <c r="A7" s="11" t="s">
        <v>15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5">
      <c r="A8" s="11" t="s">
        <v>16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15">
      <c r="A9" s="11" t="s">
        <v>17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15">
      <c r="A10" s="11" t="s">
        <v>18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15">
      <c r="A11" s="11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5">
      <c r="A12" s="11" t="s">
        <v>20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5">
      <c r="A13" s="11" t="s">
        <v>21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5">
      <c r="A14" s="11" t="s">
        <v>22</v>
      </c>
      <c r="B14" s="13"/>
      <c r="C14" s="13"/>
      <c r="D14" s="13"/>
      <c r="E14" s="13"/>
      <c r="F14" s="14"/>
      <c r="G14" s="13"/>
      <c r="H14" s="13"/>
      <c r="I14" s="13"/>
      <c r="J14" s="13"/>
      <c r="K14" s="13"/>
      <c r="L14" s="13"/>
      <c r="M14" s="13"/>
      <c r="N14" s="13"/>
    </row>
    <row r="15" spans="1:14" ht="15">
      <c r="A15" s="11" t="s">
        <v>23</v>
      </c>
      <c r="B15" s="13"/>
      <c r="C15" s="13"/>
      <c r="D15" s="13"/>
      <c r="E15" s="13"/>
      <c r="F15" s="14"/>
      <c r="G15" s="13"/>
      <c r="H15" s="13"/>
      <c r="I15" s="13"/>
      <c r="J15" s="13"/>
      <c r="K15" s="13"/>
      <c r="L15" s="13"/>
      <c r="M15" s="13"/>
      <c r="N15" s="13"/>
    </row>
    <row r="16" spans="1:14" ht="15">
      <c r="A16" s="11" t="s">
        <v>24</v>
      </c>
      <c r="B16" s="13"/>
      <c r="C16" s="13"/>
      <c r="D16" s="13"/>
      <c r="E16" s="13"/>
      <c r="F16" s="14"/>
      <c r="G16" s="13"/>
      <c r="H16" s="13"/>
      <c r="I16" s="13"/>
      <c r="J16" s="13"/>
      <c r="K16" s="13"/>
      <c r="L16" s="13"/>
      <c r="M16" s="13"/>
      <c r="N16" s="13"/>
    </row>
    <row r="17" spans="1:14" ht="15">
      <c r="A17" s="11" t="s">
        <v>25</v>
      </c>
      <c r="B17" s="13"/>
      <c r="C17" s="13"/>
      <c r="D17" s="13"/>
      <c r="E17" s="13"/>
      <c r="F17" s="14"/>
      <c r="G17" s="13"/>
      <c r="H17" s="13"/>
      <c r="I17" s="13"/>
      <c r="J17" s="13"/>
      <c r="K17" s="13"/>
      <c r="L17" s="13"/>
      <c r="M17" s="13"/>
      <c r="N17" s="13"/>
    </row>
    <row r="18" spans="1:14" ht="15">
      <c r="A18" s="7" t="s">
        <v>26</v>
      </c>
      <c r="B18" s="12">
        <f>SUM(B6:B17)</f>
        <v>129.0501</v>
      </c>
      <c r="C18" s="12">
        <f>SUM(C6:C17)</f>
        <v>12.7288</v>
      </c>
      <c r="D18" s="12">
        <f>SUM(D6:D17)</f>
        <v>39.2559</v>
      </c>
      <c r="E18" s="12">
        <f>SUM(E6:E17)</f>
        <v>0.2345</v>
      </c>
      <c r="F18" s="12"/>
      <c r="G18" s="12">
        <f>SUM(G6:G17)</f>
        <v>181.2693</v>
      </c>
      <c r="H18" s="12">
        <f>SUM(H6:H17)</f>
        <v>84.0149</v>
      </c>
      <c r="I18" s="12">
        <f>SUM(I6:I17)</f>
        <v>49.384</v>
      </c>
      <c r="J18" s="12">
        <f>SUM(J6:J17)</f>
        <v>11.7407</v>
      </c>
      <c r="K18" s="12">
        <f>SUM(K6:K17)</f>
        <v>0.0039</v>
      </c>
      <c r="L18" s="12"/>
      <c r="M18" s="12">
        <f>SUM(M6:M17)</f>
        <v>145.1435</v>
      </c>
      <c r="N18" s="12">
        <f>SUM(N6:N17)</f>
        <v>326.41279999999995</v>
      </c>
    </row>
  </sheetData>
  <sheetProtection/>
  <mergeCells count="5">
    <mergeCell ref="A2:N2"/>
    <mergeCell ref="A4:A5"/>
    <mergeCell ref="B4:G4"/>
    <mergeCell ref="H4:L4"/>
    <mergeCell ref="N4:N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D25" sqref="D25"/>
    </sheetView>
  </sheetViews>
  <sheetFormatPr defaultColWidth="9.00390625" defaultRowHeight="14.25"/>
  <cols>
    <col min="1" max="1" width="21.00390625" style="0" customWidth="1"/>
  </cols>
  <sheetData>
    <row r="1" ht="17.25">
      <c r="A1" s="1" t="s">
        <v>27</v>
      </c>
    </row>
    <row r="2" spans="1:8" ht="21">
      <c r="A2" s="38" t="s">
        <v>28</v>
      </c>
      <c r="B2" s="38"/>
      <c r="C2" s="38"/>
      <c r="D2" s="38"/>
      <c r="E2" s="38"/>
      <c r="F2" s="38"/>
      <c r="G2" s="38"/>
      <c r="H2" s="38"/>
    </row>
    <row r="3" spans="1:8" ht="15">
      <c r="A3" s="15"/>
      <c r="B3" s="15"/>
      <c r="C3" s="15"/>
      <c r="D3" s="16"/>
      <c r="E3" s="16"/>
      <c r="F3" s="15"/>
      <c r="G3" s="15"/>
      <c r="H3" s="15"/>
    </row>
    <row r="4" spans="1:8" ht="15">
      <c r="A4" s="39" t="s">
        <v>29</v>
      </c>
      <c r="B4" s="35" t="s">
        <v>30</v>
      </c>
      <c r="C4" s="36"/>
      <c r="D4" s="36"/>
      <c r="E4" s="37"/>
      <c r="F4" s="39" t="s">
        <v>31</v>
      </c>
      <c r="G4" s="39"/>
      <c r="H4" s="39"/>
    </row>
    <row r="5" spans="1:8" ht="15">
      <c r="A5" s="39"/>
      <c r="B5" s="7" t="s">
        <v>32</v>
      </c>
      <c r="C5" s="7" t="s">
        <v>33</v>
      </c>
      <c r="D5" s="17" t="s">
        <v>34</v>
      </c>
      <c r="E5" s="17" t="s">
        <v>35</v>
      </c>
      <c r="F5" s="7" t="s">
        <v>32</v>
      </c>
      <c r="G5" s="7" t="s">
        <v>33</v>
      </c>
      <c r="H5" s="17" t="s">
        <v>34</v>
      </c>
    </row>
    <row r="6" spans="1:8" ht="15">
      <c r="A6" s="18" t="s">
        <v>36</v>
      </c>
      <c r="B6" s="12">
        <f>SUM(B7:B10)</f>
        <v>181.2693</v>
      </c>
      <c r="C6" s="12">
        <f>SUM(C7:C10)</f>
        <v>196.861158</v>
      </c>
      <c r="D6" s="19">
        <f>(B6-C6)/C6</f>
        <v>-0.07920230764872369</v>
      </c>
      <c r="E6" s="19">
        <f>(B6-'[1]上月'!B2)/'[1]上月'!B2</f>
        <v>-0.05654456747239176</v>
      </c>
      <c r="F6" s="12">
        <f>SUM(F7:F10)</f>
        <v>181.2693</v>
      </c>
      <c r="G6" s="12">
        <f>SUM(G7:G10)</f>
        <v>196.861158</v>
      </c>
      <c r="H6" s="19">
        <f>(F6-G6)/G6</f>
        <v>-0.07920230764872369</v>
      </c>
    </row>
    <row r="7" spans="1:8" ht="15">
      <c r="A7" s="20" t="s">
        <v>37</v>
      </c>
      <c r="B7" s="12">
        <f>'[2]附件1'!$B$6</f>
        <v>129.0501</v>
      </c>
      <c r="C7" s="12">
        <f>'[3]附件1'!$B$6</f>
        <v>146.98798</v>
      </c>
      <c r="D7" s="19">
        <f aca="true" t="shared" si="0" ref="D7:D18">(B7-C7)/C7</f>
        <v>-0.122036373314335</v>
      </c>
      <c r="E7" s="19">
        <f>(B7-'[1]上月'!B3)/'[1]上月'!B3</f>
        <v>-0.056975308190899486</v>
      </c>
      <c r="F7" s="12">
        <f>'[2]附件1'!$B$6</f>
        <v>129.0501</v>
      </c>
      <c r="G7" s="12">
        <v>146.98798</v>
      </c>
      <c r="H7" s="19">
        <f>(F7-G7)/G7</f>
        <v>-0.122036373314335</v>
      </c>
    </row>
    <row r="8" spans="1:8" ht="15">
      <c r="A8" s="20" t="s">
        <v>38</v>
      </c>
      <c r="B8" s="12">
        <f>'[2]附件1'!$C$6</f>
        <v>12.7288</v>
      </c>
      <c r="C8" s="12">
        <f>'[3]附件1'!$C$6</f>
        <v>12.203184</v>
      </c>
      <c r="D8" s="19">
        <f>(B8-C8)/C8</f>
        <v>0.04307203759281179</v>
      </c>
      <c r="E8" s="19">
        <f>(B8-'[1]上月'!B4)/'[1]上月'!B4</f>
        <v>-0.22909020434366553</v>
      </c>
      <c r="F8" s="12">
        <f>'[2]附件1'!$C$6</f>
        <v>12.7288</v>
      </c>
      <c r="G8" s="12">
        <v>12.203184</v>
      </c>
      <c r="H8" s="19">
        <f>(F8-G8)/G8</f>
        <v>0.04307203759281179</v>
      </c>
    </row>
    <row r="9" spans="1:8" ht="15">
      <c r="A9" s="20" t="s">
        <v>39</v>
      </c>
      <c r="B9" s="12">
        <f>'[2]附件1'!$D$6</f>
        <v>39.2559</v>
      </c>
      <c r="C9" s="12">
        <f>'[3]附件1'!$D$6</f>
        <v>37.059683</v>
      </c>
      <c r="D9" s="19">
        <f>(B9-C9)/C9</f>
        <v>0.059261624013351576</v>
      </c>
      <c r="E9" s="19">
        <f>(B9-'[1]上月'!B5)/'[1]上月'!B5</f>
        <v>0.01898796606825796</v>
      </c>
      <c r="F9" s="12">
        <f>'[2]附件1'!$D$6</f>
        <v>39.2559</v>
      </c>
      <c r="G9" s="12">
        <v>37.059683</v>
      </c>
      <c r="H9" s="19">
        <f>(F9-G9)/G9</f>
        <v>0.059261624013351576</v>
      </c>
    </row>
    <row r="10" spans="1:8" ht="15">
      <c r="A10" s="20" t="s">
        <v>40</v>
      </c>
      <c r="B10" s="12">
        <f>'[2]附件1'!$E$6</f>
        <v>0.2345</v>
      </c>
      <c r="C10" s="12">
        <f>'[3]附件1'!$E$6</f>
        <v>0.6103109999999999</v>
      </c>
      <c r="D10" s="19">
        <f>(B10-C10)/C10</f>
        <v>-0.6157696649740869</v>
      </c>
      <c r="E10" s="19">
        <f>(B10-'[1]上月'!B6)/'[1]上月'!B6</f>
        <v>-0.06424581005586594</v>
      </c>
      <c r="F10" s="12">
        <f>'[2]附件1'!$E$6</f>
        <v>0.2345</v>
      </c>
      <c r="G10" s="12">
        <v>0.6103109999999999</v>
      </c>
      <c r="H10" s="19">
        <f>(F10-G10)/G10</f>
        <v>-0.6157696649740869</v>
      </c>
    </row>
    <row r="11" spans="1:8" ht="15">
      <c r="A11" s="18" t="s">
        <v>41</v>
      </c>
      <c r="B11" s="12">
        <f>SUM(B12:B15)</f>
        <v>145.1435</v>
      </c>
      <c r="C11" s="12">
        <f>SUM(C12:C15)</f>
        <v>195.47040448100003</v>
      </c>
      <c r="D11" s="19">
        <f t="shared" si="0"/>
        <v>-0.25746559748840075</v>
      </c>
      <c r="E11" s="19">
        <f>(B11-'[1]上月'!B7)/'[1]上月'!B7</f>
        <v>-0.0263595688018623</v>
      </c>
      <c r="F11" s="12">
        <f>SUM(F12:F15)</f>
        <v>145.1435</v>
      </c>
      <c r="G11" s="12">
        <f>SUM(G12:G15)</f>
        <v>195.47040448100003</v>
      </c>
      <c r="H11" s="19">
        <f aca="true" t="shared" si="1" ref="H11:H18">(F11-G11)/G11</f>
        <v>-0.25746559748840075</v>
      </c>
    </row>
    <row r="12" spans="1:8" ht="15">
      <c r="A12" s="21" t="s">
        <v>42</v>
      </c>
      <c r="B12" s="12">
        <f>'[2]附件1'!$H$6</f>
        <v>84.0149</v>
      </c>
      <c r="C12" s="12">
        <f>'[3]附件1'!$H$6</f>
        <v>97.24489477000002</v>
      </c>
      <c r="D12" s="19">
        <f t="shared" si="0"/>
        <v>-0.13604821930540525</v>
      </c>
      <c r="E12" s="19">
        <f>(B12-'[1]上月'!B8)/'[1]上月'!B8</f>
        <v>0.012587606438432888</v>
      </c>
      <c r="F12" s="12">
        <f>'[2]附件1'!$H$6</f>
        <v>84.0149</v>
      </c>
      <c r="G12" s="12">
        <v>97.24489477000002</v>
      </c>
      <c r="H12" s="19">
        <f t="shared" si="1"/>
        <v>-0.13604821930540525</v>
      </c>
    </row>
    <row r="13" spans="1:8" ht="15">
      <c r="A13" s="21" t="s">
        <v>43</v>
      </c>
      <c r="B13" s="12">
        <f>'[2]附件1'!$I$6</f>
        <v>49.384</v>
      </c>
      <c r="C13" s="12">
        <f>'[3]附件1'!$I$6</f>
        <v>85.97851296000003</v>
      </c>
      <c r="D13" s="19">
        <f t="shared" si="0"/>
        <v>-0.42562393440120294</v>
      </c>
      <c r="E13" s="19">
        <f>(B13-'[1]上月'!B9)/'[1]上月'!B9</f>
        <v>-0.09384495691616629</v>
      </c>
      <c r="F13" s="12">
        <f>'[2]附件1'!$I$6</f>
        <v>49.384</v>
      </c>
      <c r="G13" s="12">
        <v>85.97851296000003</v>
      </c>
      <c r="H13" s="19">
        <f t="shared" si="1"/>
        <v>-0.42562393440120294</v>
      </c>
    </row>
    <row r="14" spans="1:8" ht="15">
      <c r="A14" s="21" t="s">
        <v>44</v>
      </c>
      <c r="B14" s="12">
        <f>'[2]附件1'!$J$6</f>
        <v>11.7407</v>
      </c>
      <c r="C14" s="12">
        <f>'[3]附件1'!$J$6</f>
        <v>12.245804459999999</v>
      </c>
      <c r="D14" s="19">
        <f>(B14-C14)/C14</f>
        <v>-0.041247144003473526</v>
      </c>
      <c r="E14" s="19">
        <f>(B14-'[1]上月'!B10)/'[1]上月'!B10</f>
        <v>0.012172938488727922</v>
      </c>
      <c r="F14" s="12">
        <f>'[2]附件1'!$J$6</f>
        <v>11.7407</v>
      </c>
      <c r="G14" s="12">
        <v>12.245804459999999</v>
      </c>
      <c r="H14" s="19">
        <f t="shared" si="1"/>
        <v>-0.041247144003473526</v>
      </c>
    </row>
    <row r="15" spans="1:8" ht="15">
      <c r="A15" s="21" t="s">
        <v>45</v>
      </c>
      <c r="B15" s="12">
        <f>'[2]附件1'!$K$6</f>
        <v>0.0039</v>
      </c>
      <c r="C15" s="22">
        <f>'[3]附件1'!$K$6</f>
        <v>0.001192291</v>
      </c>
      <c r="D15" s="19">
        <f>(B15-C15)/C15</f>
        <v>2.2710135361249897</v>
      </c>
      <c r="E15" s="19">
        <f>(B15-'[1]上月'!B11)/'[1]上月'!B11</f>
        <v>-0.1521739130434783</v>
      </c>
      <c r="F15" s="12">
        <f>'[2]附件1'!$K$6</f>
        <v>0.0039</v>
      </c>
      <c r="G15" s="12">
        <v>0.001192291</v>
      </c>
      <c r="H15" s="19">
        <f t="shared" si="1"/>
        <v>2.2710135361249897</v>
      </c>
    </row>
    <row r="16" spans="1:8" ht="15">
      <c r="A16" s="18" t="s">
        <v>46</v>
      </c>
      <c r="B16" s="12">
        <f>B6+B11</f>
        <v>326.41279999999995</v>
      </c>
      <c r="C16" s="12">
        <f>SUM(C17:C21)</f>
        <v>392.3315624810001</v>
      </c>
      <c r="D16" s="19">
        <f t="shared" si="0"/>
        <v>-0.1680179949432248</v>
      </c>
      <c r="E16" s="19">
        <f>(B16-'[1]上月'!B12)/'[1]上月'!B12</f>
        <v>-0.04335674829077087</v>
      </c>
      <c r="F16" s="12">
        <f>F6+F11</f>
        <v>326.41279999999995</v>
      </c>
      <c r="G16" s="12">
        <f>G6+G11</f>
        <v>392.331562481</v>
      </c>
      <c r="H16" s="19">
        <f t="shared" si="1"/>
        <v>-0.16801799494322456</v>
      </c>
    </row>
    <row r="17" spans="1:8" ht="15">
      <c r="A17" s="21" t="s">
        <v>47</v>
      </c>
      <c r="B17" s="12">
        <f>B7+B12</f>
        <v>213.065</v>
      </c>
      <c r="C17" s="12">
        <f>C7+C12</f>
        <v>244.23287477000002</v>
      </c>
      <c r="D17" s="19">
        <f>(B17-C17)/C17</f>
        <v>-0.12761539493547527</v>
      </c>
      <c r="E17" s="19">
        <f>(B17-'[1]上月'!B13)/'[1]上月'!B13</f>
        <v>-0.030718664346560204</v>
      </c>
      <c r="F17" s="12">
        <f>F7+F12</f>
        <v>213.065</v>
      </c>
      <c r="G17" s="12">
        <f>G7+G12</f>
        <v>244.23287477000002</v>
      </c>
      <c r="H17" s="19">
        <f t="shared" si="1"/>
        <v>-0.12761539493547527</v>
      </c>
    </row>
    <row r="18" spans="1:8" ht="15">
      <c r="A18" s="21" t="s">
        <v>48</v>
      </c>
      <c r="B18" s="12">
        <f>B13</f>
        <v>49.384</v>
      </c>
      <c r="C18" s="12">
        <f>C13</f>
        <v>85.97851296000003</v>
      </c>
      <c r="D18" s="19">
        <f t="shared" si="0"/>
        <v>-0.42562393440120294</v>
      </c>
      <c r="E18" s="19">
        <f>(B18-'[1]上月'!B14)/'[1]上月'!B14</f>
        <v>-0.09384495691616629</v>
      </c>
      <c r="F18" s="12">
        <f>F13</f>
        <v>49.384</v>
      </c>
      <c r="G18" s="12">
        <f>G13</f>
        <v>85.97851296000003</v>
      </c>
      <c r="H18" s="19">
        <f t="shared" si="1"/>
        <v>-0.42562393440120294</v>
      </c>
    </row>
    <row r="19" spans="1:8" ht="15">
      <c r="A19" s="21" t="s">
        <v>49</v>
      </c>
      <c r="B19" s="12">
        <f>B8+B14</f>
        <v>24.4695</v>
      </c>
      <c r="C19" s="12">
        <f>C8+C14</f>
        <v>24.44898846</v>
      </c>
      <c r="D19" s="19">
        <f>(B19-C19)/C19</f>
        <v>0.0008389525003686433</v>
      </c>
      <c r="E19" s="19">
        <f>(B19-'[1]上月'!B15)/'[1]上月'!B15</f>
        <v>-0.12953694118651488</v>
      </c>
      <c r="F19" s="12">
        <f>F8+F14</f>
        <v>24.4695</v>
      </c>
      <c r="G19" s="12">
        <f>G8+G14</f>
        <v>24.44898846</v>
      </c>
      <c r="H19" s="19">
        <f>(F19-G19)/G19</f>
        <v>0.0008389525003686433</v>
      </c>
    </row>
    <row r="20" spans="1:8" ht="15">
      <c r="A20" s="21" t="s">
        <v>50</v>
      </c>
      <c r="B20" s="12">
        <f>B9+B15</f>
        <v>39.2598</v>
      </c>
      <c r="C20" s="12">
        <f>C9+C15</f>
        <v>37.060875291</v>
      </c>
      <c r="D20" s="19">
        <f>(B20-C20)/C20</f>
        <v>0.05933277861718477</v>
      </c>
      <c r="E20" s="19">
        <f>(B20-'[1]上月'!B16)/'[1]上月'!B16</f>
        <v>0.018967530950712318</v>
      </c>
      <c r="F20" s="12">
        <f>F9+F15</f>
        <v>39.2598</v>
      </c>
      <c r="G20" s="12">
        <f>G9+G15</f>
        <v>37.060875291</v>
      </c>
      <c r="H20" s="19">
        <f>(F20-G20)/G20</f>
        <v>0.05933277861718477</v>
      </c>
    </row>
    <row r="21" spans="1:8" ht="15">
      <c r="A21" s="21" t="s">
        <v>51</v>
      </c>
      <c r="B21" s="12">
        <f>B10</f>
        <v>0.2345</v>
      </c>
      <c r="C21" s="12">
        <f>C10</f>
        <v>0.6103109999999999</v>
      </c>
      <c r="D21" s="19">
        <f>(B21-C21)/C21</f>
        <v>-0.6157696649740869</v>
      </c>
      <c r="E21" s="19">
        <f>(B21-'[1]上月'!B17)/'[1]上月'!B17</f>
        <v>-0.06424581005586594</v>
      </c>
      <c r="F21" s="12">
        <f>F10</f>
        <v>0.2345</v>
      </c>
      <c r="G21" s="12">
        <f>G10</f>
        <v>0.6103109999999999</v>
      </c>
      <c r="H21" s="19">
        <f>(F21-G21)/G21</f>
        <v>-0.6157696649740869</v>
      </c>
    </row>
  </sheetData>
  <sheetProtection/>
  <mergeCells count="4">
    <mergeCell ref="A2:H2"/>
    <mergeCell ref="A4:A5"/>
    <mergeCell ref="B4:E4"/>
    <mergeCell ref="F4:H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O24" sqref="O24"/>
    </sheetView>
  </sheetViews>
  <sheetFormatPr defaultColWidth="9.00390625" defaultRowHeight="14.25"/>
  <sheetData>
    <row r="1" spans="1:13" ht="21">
      <c r="A1" s="42" t="s">
        <v>52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5">
      <c r="A2" s="23"/>
      <c r="B2" s="24"/>
      <c r="C2" s="25"/>
      <c r="D2" s="24"/>
      <c r="E2" s="25"/>
      <c r="F2" s="24"/>
      <c r="G2" s="25"/>
      <c r="H2" s="24"/>
      <c r="I2" s="25"/>
      <c r="J2" s="24"/>
      <c r="K2" s="25"/>
      <c r="L2" s="44" t="s">
        <v>53</v>
      </c>
      <c r="M2" s="44"/>
    </row>
    <row r="3" spans="1:13" ht="15">
      <c r="A3" s="39" t="s">
        <v>54</v>
      </c>
      <c r="B3" s="39" t="s">
        <v>55</v>
      </c>
      <c r="C3" s="40"/>
      <c r="D3" s="40"/>
      <c r="E3" s="40"/>
      <c r="F3" s="39" t="s">
        <v>56</v>
      </c>
      <c r="G3" s="40"/>
      <c r="H3" s="40"/>
      <c r="I3" s="40"/>
      <c r="J3" s="39" t="s">
        <v>57</v>
      </c>
      <c r="K3" s="40"/>
      <c r="L3" s="40"/>
      <c r="M3" s="40"/>
    </row>
    <row r="4" spans="1:13" ht="15">
      <c r="A4" s="39"/>
      <c r="B4" s="35" t="s">
        <v>30</v>
      </c>
      <c r="C4" s="36"/>
      <c r="D4" s="39" t="s">
        <v>31</v>
      </c>
      <c r="E4" s="40"/>
      <c r="F4" s="35" t="s">
        <v>30</v>
      </c>
      <c r="G4" s="36"/>
      <c r="H4" s="39" t="s">
        <v>31</v>
      </c>
      <c r="I4" s="40"/>
      <c r="J4" s="35" t="s">
        <v>30</v>
      </c>
      <c r="K4" s="36"/>
      <c r="L4" s="39" t="s">
        <v>31</v>
      </c>
      <c r="M4" s="40"/>
    </row>
    <row r="5" spans="1:13" ht="15">
      <c r="A5" s="39"/>
      <c r="B5" s="41" t="s">
        <v>58</v>
      </c>
      <c r="C5" s="26" t="s">
        <v>59</v>
      </c>
      <c r="D5" s="41" t="s">
        <v>60</v>
      </c>
      <c r="E5" s="26" t="s">
        <v>59</v>
      </c>
      <c r="F5" s="41" t="s">
        <v>58</v>
      </c>
      <c r="G5" s="26" t="s">
        <v>59</v>
      </c>
      <c r="H5" s="41" t="s">
        <v>60</v>
      </c>
      <c r="I5" s="26" t="s">
        <v>59</v>
      </c>
      <c r="J5" s="41" t="s">
        <v>58</v>
      </c>
      <c r="K5" s="26" t="s">
        <v>59</v>
      </c>
      <c r="L5" s="41" t="s">
        <v>60</v>
      </c>
      <c r="M5" s="26" t="s">
        <v>59</v>
      </c>
    </row>
    <row r="6" spans="1:13" ht="15">
      <c r="A6" s="39"/>
      <c r="B6" s="41"/>
      <c r="C6" s="27" t="s">
        <v>61</v>
      </c>
      <c r="D6" s="41"/>
      <c r="E6" s="27" t="s">
        <v>61</v>
      </c>
      <c r="F6" s="41"/>
      <c r="G6" s="27" t="s">
        <v>61</v>
      </c>
      <c r="H6" s="41"/>
      <c r="I6" s="27" t="s">
        <v>61</v>
      </c>
      <c r="J6" s="41"/>
      <c r="K6" s="27" t="s">
        <v>61</v>
      </c>
      <c r="L6" s="41"/>
      <c r="M6" s="27" t="s">
        <v>61</v>
      </c>
    </row>
    <row r="7" spans="1:13" ht="15">
      <c r="A7" s="7" t="s">
        <v>62</v>
      </c>
      <c r="B7" s="28">
        <v>42457.26</v>
      </c>
      <c r="C7" s="29">
        <f>(B7-'[4]与15年同期销量比较'!B4)/'[4]与15年同期销量比较'!B4*100</f>
        <v>-16.342253592727175</v>
      </c>
      <c r="D7" s="28">
        <v>42457.26</v>
      </c>
      <c r="E7" s="29">
        <f>(D7-'[4]与15年同期销量比较'!C4)/'[4]与15年同期销量比较'!C4*100</f>
        <v>-16.342253592727175</v>
      </c>
      <c r="F7" s="30">
        <v>41183.4123</v>
      </c>
      <c r="G7" s="29">
        <f>(F7-'[4]与15年同期销量比较'!D4)/'[4]与15年同期销量比较'!D4*100</f>
        <v>-52.81714441202187</v>
      </c>
      <c r="H7" s="30">
        <v>41183.4123</v>
      </c>
      <c r="I7" s="29">
        <f>(H7-'[4]与15年同期销量比较'!E4)/'[4]与15年同期销量比较'!E4*100</f>
        <v>-52.81714441202187</v>
      </c>
      <c r="J7" s="31">
        <f>B7+F7</f>
        <v>83640.6723</v>
      </c>
      <c r="K7" s="29">
        <f>(J7-'[4]与15年同期销量比较'!F4)/'[4]与15年同期销量比较'!F4*100</f>
        <v>-39.40655237018829</v>
      </c>
      <c r="L7" s="31">
        <f>D7+H7</f>
        <v>83640.6723</v>
      </c>
      <c r="M7" s="29">
        <f>(L7-'[4]与15年同期销量比较'!I4)/'[4]与15年同期销量比较'!I4*100</f>
        <v>-39.40655237018829</v>
      </c>
    </row>
    <row r="8" spans="1:13" ht="15">
      <c r="A8" s="7" t="s">
        <v>63</v>
      </c>
      <c r="B8" s="28">
        <v>33327.74</v>
      </c>
      <c r="C8" s="29">
        <f>(B8-'[4]与15年同期销量比较'!B5)/'[4]与15年同期销量比较'!B5*100</f>
        <v>-26.599191192891382</v>
      </c>
      <c r="D8" s="28">
        <v>33327.74</v>
      </c>
      <c r="E8" s="29">
        <f>(D8-'[4]与15年同期销量比较'!C5)/'[4]与15年同期销量比较'!C5*100</f>
        <v>-26.599191192891382</v>
      </c>
      <c r="F8" s="30">
        <v>22544.6636</v>
      </c>
      <c r="G8" s="29">
        <f>(F8-'[4]与15年同期销量比较'!D5)/'[4]与15年同期销量比较'!D5*100</f>
        <v>-73.57047171996987</v>
      </c>
      <c r="H8" s="30">
        <v>22544.6636</v>
      </c>
      <c r="I8" s="29">
        <f>(H8-'[4]与15年同期销量比较'!E5)/'[4]与15年同期销量比较'!E5*100</f>
        <v>-73.57047171996987</v>
      </c>
      <c r="J8" s="31">
        <f>B8+F8</f>
        <v>55872.4036</v>
      </c>
      <c r="K8" s="29">
        <f>(J8-'[4]与15年同期销量比较'!F5)/'[4]与15年同期销量比较'!F5*100</f>
        <v>-57.25343529690464</v>
      </c>
      <c r="L8" s="31">
        <f>D8+H8</f>
        <v>55872.4036</v>
      </c>
      <c r="M8" s="29">
        <f>(L8-'[4]与15年同期销量比较'!I5)/'[4]与15年同期销量比较'!I5*100</f>
        <v>-57.25343529690464</v>
      </c>
    </row>
    <row r="9" spans="1:13" ht="15">
      <c r="A9" s="7" t="s">
        <v>64</v>
      </c>
      <c r="B9" s="28">
        <v>58741.48</v>
      </c>
      <c r="C9" s="29">
        <f>(B9-'[4]与15年同期销量比较'!B6)/'[4]与15年同期销量比较'!B6*100</f>
        <v>-12.569649305069763</v>
      </c>
      <c r="D9" s="28">
        <v>58741.48</v>
      </c>
      <c r="E9" s="29">
        <f>(D9-'[4]与15年同期销量比较'!C6)/'[4]与15年同期销量比较'!C6*100</f>
        <v>-12.569649305069763</v>
      </c>
      <c r="F9" s="30">
        <v>80152.9981</v>
      </c>
      <c r="G9" s="29">
        <f>(F9-'[4]与15年同期销量比较'!D6)/'[4]与15年同期销量比较'!D6*100</f>
        <v>0.7896202298877478</v>
      </c>
      <c r="H9" s="30">
        <v>80152.9981</v>
      </c>
      <c r="I9" s="29">
        <f>(H9-'[4]与15年同期销量比较'!E6)/'[4]与15年同期销量比较'!E6*100</f>
        <v>0.7896202298877478</v>
      </c>
      <c r="J9" s="31">
        <f aca="true" t="shared" si="0" ref="J9:J38">B9+F9</f>
        <v>138894.4781</v>
      </c>
      <c r="K9" s="29">
        <f>(J9-'[4]与15年同期销量比较'!F6)/'[4]与15年同期销量比较'!F6*100</f>
        <v>-5.328257151206701</v>
      </c>
      <c r="L9" s="31">
        <f aca="true" t="shared" si="1" ref="L9:L38">D9+H9</f>
        <v>138894.4781</v>
      </c>
      <c r="M9" s="29">
        <f>(L9-'[4]与15年同期销量比较'!I6)/'[4]与15年同期销量比较'!I6*100</f>
        <v>-5.328257151206701</v>
      </c>
    </row>
    <row r="10" spans="1:13" ht="15">
      <c r="A10" s="7" t="s">
        <v>65</v>
      </c>
      <c r="B10" s="28">
        <v>41294.29</v>
      </c>
      <c r="C10" s="29">
        <f>(B10-'[4]与15年同期销量比较'!B7)/'[4]与15年同期销量比较'!B7*100</f>
        <v>5.384542160794136</v>
      </c>
      <c r="D10" s="28">
        <v>41294.29</v>
      </c>
      <c r="E10" s="29">
        <f>(D10-'[4]与15年同期销量比较'!C7)/'[4]与15年同期销量比较'!C7*100</f>
        <v>5.384542160794136</v>
      </c>
      <c r="F10" s="30">
        <v>16361.5906</v>
      </c>
      <c r="G10" s="29">
        <f>(F10-'[4]与15年同期销量比较'!D7)/'[4]与15年同期销量比较'!D7*100</f>
        <v>4.129248696754398</v>
      </c>
      <c r="H10" s="30">
        <v>16361.5906</v>
      </c>
      <c r="I10" s="29">
        <f>(H10-'[4]与15年同期销量比较'!E7)/'[4]与15年同期销量比较'!E7*100</f>
        <v>4.129248696754398</v>
      </c>
      <c r="J10" s="31">
        <f t="shared" si="0"/>
        <v>57655.880600000004</v>
      </c>
      <c r="K10" s="29">
        <f>(J10-'[4]与15年同期销量比较'!F7)/'[4]与15年同期销量比较'!F7*100</f>
        <v>5.025249648063772</v>
      </c>
      <c r="L10" s="31">
        <f t="shared" si="1"/>
        <v>57655.880600000004</v>
      </c>
      <c r="M10" s="29">
        <f>(L10-'[4]与15年同期销量比较'!I7)/'[4]与15年同期销量比较'!I7*100</f>
        <v>5.025249648063772</v>
      </c>
    </row>
    <row r="11" spans="1:13" ht="15">
      <c r="A11" s="7" t="s">
        <v>66</v>
      </c>
      <c r="B11" s="28">
        <v>50571.18</v>
      </c>
      <c r="C11" s="29">
        <f>(B11-'[4]与15年同期销量比较'!B8)/'[4]与15年同期销量比较'!B8*100</f>
        <v>-31.83187223027107</v>
      </c>
      <c r="D11" s="28">
        <v>50571.18</v>
      </c>
      <c r="E11" s="29">
        <f>(D11-'[4]与15年同期销量比较'!C8)/'[4]与15年同期销量比较'!C8*100</f>
        <v>-31.83187223027107</v>
      </c>
      <c r="F11" s="30">
        <v>36204.5845</v>
      </c>
      <c r="G11" s="29">
        <f>(F11-'[4]与15年同期销量比较'!D8)/'[4]与15年同期销量比较'!D8*100</f>
        <v>9.795171171453573</v>
      </c>
      <c r="H11" s="30">
        <v>36204.5845</v>
      </c>
      <c r="I11" s="29">
        <f>(H11-'[4]与15年同期销量比较'!E8)/'[4]与15年同期销量比较'!E8*100</f>
        <v>9.795171171453573</v>
      </c>
      <c r="J11" s="31">
        <f t="shared" si="0"/>
        <v>86775.76449999999</v>
      </c>
      <c r="K11" s="29">
        <f>(J11-'[4]与15年同期销量比较'!F8)/'[4]与15年同期销量比较'!F8*100</f>
        <v>-19.022711496982097</v>
      </c>
      <c r="L11" s="31">
        <f t="shared" si="1"/>
        <v>86775.76449999999</v>
      </c>
      <c r="M11" s="29">
        <f>(L11-'[4]与15年同期销量比较'!I8)/'[4]与15年同期销量比较'!I8*100</f>
        <v>-19.022711496982097</v>
      </c>
    </row>
    <row r="12" spans="1:13" ht="15">
      <c r="A12" s="7" t="s">
        <v>67</v>
      </c>
      <c r="B12" s="28">
        <v>101144.48</v>
      </c>
      <c r="C12" s="29">
        <f>(B12-'[4]与15年同期销量比较'!B9)/'[4]与15年同期销量比较'!B9*100</f>
        <v>1.1864723860402027</v>
      </c>
      <c r="D12" s="28">
        <v>101144.48</v>
      </c>
      <c r="E12" s="29">
        <f>(D12-'[4]与15年同期销量比较'!C9)/'[4]与15年同期销量比较'!C9*100</f>
        <v>1.1864723860402027</v>
      </c>
      <c r="F12" s="30">
        <v>47702.5979</v>
      </c>
      <c r="G12" s="29">
        <f>(F12-'[4]与15年同期销量比较'!D9)/'[4]与15年同期销量比较'!D9*100</f>
        <v>-10.56293741845136</v>
      </c>
      <c r="H12" s="30">
        <v>47702.5979</v>
      </c>
      <c r="I12" s="29">
        <f>(H12-'[4]与15年同期销量比较'!E9)/'[4]与15年同期销量比较'!E9*100</f>
        <v>-10.56293741845136</v>
      </c>
      <c r="J12" s="31">
        <f t="shared" si="0"/>
        <v>148847.0779</v>
      </c>
      <c r="K12" s="29">
        <f>(J12-'[4]与15年同期销量比较'!F9)/'[4]与15年同期销量比较'!F9*100</f>
        <v>-2.9015434501562214</v>
      </c>
      <c r="L12" s="31">
        <f t="shared" si="1"/>
        <v>148847.0779</v>
      </c>
      <c r="M12" s="29">
        <f>(L12-'[4]与15年同期销量比较'!I9)/'[4]与15年同期销量比较'!I9*100</f>
        <v>-2.9015434501562214</v>
      </c>
    </row>
    <row r="13" spans="1:13" ht="15">
      <c r="A13" s="7" t="s">
        <v>68</v>
      </c>
      <c r="B13" s="28">
        <v>31423.64</v>
      </c>
      <c r="C13" s="29">
        <f>(B13-'[4]与15年同期销量比较'!B10)/'[4]与15年同期销量比较'!B10*100</f>
        <v>-14.499754983920912</v>
      </c>
      <c r="D13" s="28">
        <v>31423.64</v>
      </c>
      <c r="E13" s="29">
        <f>(D13-'[4]与15年同期销量比较'!C10)/'[4]与15年同期销量比较'!C10*100</f>
        <v>-14.499754983920912</v>
      </c>
      <c r="F13" s="30">
        <v>34379.8549</v>
      </c>
      <c r="G13" s="29">
        <f>(F13-'[4]与15年同期销量比较'!D10)/'[4]与15年同期销量比较'!D10*100</f>
        <v>-0.5561618258201828</v>
      </c>
      <c r="H13" s="30">
        <v>34379.8549</v>
      </c>
      <c r="I13" s="29">
        <f>(H13-'[4]与15年同期销量比较'!E10)/'[4]与15年同期销量比较'!E10*100</f>
        <v>-0.5561618258201828</v>
      </c>
      <c r="J13" s="31">
        <f t="shared" si="0"/>
        <v>65803.49489999999</v>
      </c>
      <c r="K13" s="29">
        <f>(J13-'[4]与15年同期销量比较'!F10)/'[4]与15年同期销量比较'!F10*100</f>
        <v>-7.741101699126736</v>
      </c>
      <c r="L13" s="31">
        <f t="shared" si="1"/>
        <v>65803.49489999999</v>
      </c>
      <c r="M13" s="29">
        <f>(L13-'[4]与15年同期销量比较'!I10)/'[4]与15年同期销量比较'!I10*100</f>
        <v>-7.741101699126736</v>
      </c>
    </row>
    <row r="14" spans="1:13" ht="15">
      <c r="A14" s="7" t="s">
        <v>69</v>
      </c>
      <c r="B14" s="28">
        <v>47545.13</v>
      </c>
      <c r="C14" s="29">
        <f>(B14-'[4]与15年同期销量比较'!B11)/'[4]与15年同期销量比较'!B11*100</f>
        <v>-10.625137342161084</v>
      </c>
      <c r="D14" s="28">
        <v>47545.13</v>
      </c>
      <c r="E14" s="29">
        <f>(D14-'[4]与15年同期销量比较'!C11)/'[4]与15年同期销量比较'!C11*100</f>
        <v>-10.625137342161084</v>
      </c>
      <c r="F14" s="30">
        <v>44813.1158</v>
      </c>
      <c r="G14" s="29">
        <f>(F14-'[4]与15年同期销量比较'!D11)/'[4]与15年同期销量比较'!D11*100</f>
        <v>-56.49512706490827</v>
      </c>
      <c r="H14" s="30">
        <v>44813.1158</v>
      </c>
      <c r="I14" s="29">
        <f>(H14-'[4]与15年同期销量比较'!E11)/'[4]与15年同期销量比较'!E11*100</f>
        <v>-56.49512706490827</v>
      </c>
      <c r="J14" s="31">
        <f t="shared" si="0"/>
        <v>92358.2458</v>
      </c>
      <c r="K14" s="29">
        <f>(J14-'[4]与15年同期销量比较'!F11)/'[4]与15年同期销量比较'!F11*100</f>
        <v>-40.873523221615805</v>
      </c>
      <c r="L14" s="31">
        <f t="shared" si="1"/>
        <v>92358.2458</v>
      </c>
      <c r="M14" s="29">
        <f>(L14-'[4]与15年同期销量比较'!I11)/'[4]与15年同期销量比较'!I11*100</f>
        <v>-40.873523221615805</v>
      </c>
    </row>
    <row r="15" spans="1:13" ht="15">
      <c r="A15" s="7" t="s">
        <v>70</v>
      </c>
      <c r="B15" s="28">
        <v>36684.64</v>
      </c>
      <c r="C15" s="29">
        <f>(B15-'[4]与15年同期销量比较'!B12)/'[4]与15年同期销量比较'!B12*100</f>
        <v>-25.683090220013437</v>
      </c>
      <c r="D15" s="28">
        <v>36684.64</v>
      </c>
      <c r="E15" s="29">
        <f>(D15-'[4]与15年同期销量比较'!C12)/'[4]与15年同期销量比较'!C12*100</f>
        <v>-25.683090220013437</v>
      </c>
      <c r="F15" s="30">
        <v>25364.3887</v>
      </c>
      <c r="G15" s="29">
        <f>(F15-'[4]与15年同期销量比较'!D12)/'[4]与15年同期销量比较'!D12*100</f>
        <v>-71.59360910572819</v>
      </c>
      <c r="H15" s="30">
        <v>25364.3887</v>
      </c>
      <c r="I15" s="29">
        <f>(H15-'[4]与15年同期销量比较'!E12)/'[4]与15年同期销量比较'!E12*100</f>
        <v>-71.59360910572819</v>
      </c>
      <c r="J15" s="31">
        <f t="shared" si="0"/>
        <v>62049.028699999995</v>
      </c>
      <c r="K15" s="29">
        <f>(J15-'[4]与15年同期销量比较'!F12)/'[4]与15年同期销量比较'!F12*100</f>
        <v>-55.24887914086918</v>
      </c>
      <c r="L15" s="31">
        <f t="shared" si="1"/>
        <v>62049.028699999995</v>
      </c>
      <c r="M15" s="29">
        <f>(L15-'[4]与15年同期销量比较'!I12)/'[4]与15年同期销量比较'!I12*100</f>
        <v>-55.24887914086918</v>
      </c>
    </row>
    <row r="16" spans="1:13" ht="15">
      <c r="A16" s="7" t="s">
        <v>71</v>
      </c>
      <c r="B16" s="28">
        <v>124658.22</v>
      </c>
      <c r="C16" s="29">
        <f>(B16-'[4]与15年同期销量比较'!B13)/'[4]与15年同期销量比较'!B13*100</f>
        <v>-0.10986789329376394</v>
      </c>
      <c r="D16" s="28">
        <v>124658.22</v>
      </c>
      <c r="E16" s="29">
        <f>(D16-'[4]与15年同期销量比较'!C13)/'[4]与15年同期销量比较'!C13*100</f>
        <v>-0.10986789329376394</v>
      </c>
      <c r="F16" s="30">
        <v>137803.232591</v>
      </c>
      <c r="G16" s="29">
        <f>(F16-'[4]与15年同期销量比较'!D13)/'[4]与15年同期销量比较'!D13*100</f>
        <v>11.440294651416698</v>
      </c>
      <c r="H16" s="30">
        <v>137803.232591</v>
      </c>
      <c r="I16" s="29">
        <f>(H16-'[4]与15年同期销量比较'!E13)/'[4]与15年同期销量比较'!E13*100</f>
        <v>11.440294651416698</v>
      </c>
      <c r="J16" s="31">
        <f t="shared" si="0"/>
        <v>262461.452591</v>
      </c>
      <c r="K16" s="29">
        <f>(J16-'[4]与15年同期销量比较'!F13)/'[4]与15年同期销量比较'!F13*100</f>
        <v>5.638743462074223</v>
      </c>
      <c r="L16" s="31">
        <f t="shared" si="1"/>
        <v>262461.452591</v>
      </c>
      <c r="M16" s="29">
        <f>(L16-'[4]与15年同期销量比较'!I13)/'[4]与15年同期销量比较'!I13*100</f>
        <v>5.638743462074223</v>
      </c>
    </row>
    <row r="17" spans="1:13" ht="15">
      <c r="A17" s="7" t="s">
        <v>72</v>
      </c>
      <c r="B17" s="28">
        <v>132528.09</v>
      </c>
      <c r="C17" s="29">
        <f>(B17-'[4]与15年同期销量比较'!B14)/'[4]与15年同期销量比较'!B14*100</f>
        <v>-1.2685604632436076</v>
      </c>
      <c r="D17" s="28">
        <v>132528.09</v>
      </c>
      <c r="E17" s="29">
        <f>(D17-'[4]与15年同期销量比较'!C14)/'[4]与15年同期销量比较'!C14*100</f>
        <v>-1.2685604632436076</v>
      </c>
      <c r="F17" s="30">
        <v>108935.6866</v>
      </c>
      <c r="G17" s="29">
        <f>(F17-'[4]与15年同期销量比较'!D14)/'[4]与15年同期销量比较'!D14*100</f>
        <v>3.0142795322115385</v>
      </c>
      <c r="H17" s="30">
        <v>108935.6866</v>
      </c>
      <c r="I17" s="29">
        <f>(H17-'[4]与15年同期销量比较'!E14)/'[4]与15年同期销量比较'!E14*100</f>
        <v>3.0142795322115385</v>
      </c>
      <c r="J17" s="31">
        <f t="shared" si="0"/>
        <v>241463.77659999998</v>
      </c>
      <c r="K17" s="29">
        <f>(J17-'[4]与15年同期销量比较'!F14)/'[4]与15年同期销量比较'!F14*100</f>
        <v>0.6186976368835325</v>
      </c>
      <c r="L17" s="31">
        <f t="shared" si="1"/>
        <v>241463.77659999998</v>
      </c>
      <c r="M17" s="29">
        <f>(L17-'[4]与15年同期销量比较'!I14)/'[4]与15年同期销量比较'!I14*100</f>
        <v>0.6186976368835325</v>
      </c>
    </row>
    <row r="18" spans="1:13" ht="15">
      <c r="A18" s="7" t="s">
        <v>73</v>
      </c>
      <c r="B18" s="28">
        <v>56422.2</v>
      </c>
      <c r="C18" s="29">
        <f>(B18-'[4]与15年同期销量比较'!B15)/'[4]与15年同期销量比较'!B15*100</f>
        <v>-5.5285415076367075</v>
      </c>
      <c r="D18" s="28">
        <v>56422.2</v>
      </c>
      <c r="E18" s="29">
        <f>(D18-'[4]与15年同期销量比较'!C15)/'[4]与15年同期销量比较'!C15*100</f>
        <v>-5.5285415076367075</v>
      </c>
      <c r="F18" s="30">
        <v>41627.1398</v>
      </c>
      <c r="G18" s="29">
        <f>(F18-'[4]与15年同期销量比较'!D15)/'[4]与15年同期销量比较'!D15*100</f>
        <v>-37.43448197689576</v>
      </c>
      <c r="H18" s="30">
        <v>41627.1398</v>
      </c>
      <c r="I18" s="29">
        <f>(H18-'[4]与15年同期销量比较'!E15)/'[4]与15年同期销量比较'!E15*100</f>
        <v>-37.43448197689576</v>
      </c>
      <c r="J18" s="31">
        <f t="shared" si="0"/>
        <v>98049.33979999999</v>
      </c>
      <c r="K18" s="29">
        <f>(J18-'[4]与15年同期销量比较'!F15)/'[4]与15年同期销量比较'!F15*100</f>
        <v>-22.341922001282168</v>
      </c>
      <c r="L18" s="31">
        <f t="shared" si="1"/>
        <v>98049.33979999999</v>
      </c>
      <c r="M18" s="29">
        <f>(L18-'[4]与15年同期销量比较'!I15)/'[4]与15年同期销量比较'!I15*100</f>
        <v>-22.341922001282168</v>
      </c>
    </row>
    <row r="19" spans="1:13" ht="15">
      <c r="A19" s="7" t="s">
        <v>74</v>
      </c>
      <c r="B19" s="28">
        <v>41266.92</v>
      </c>
      <c r="C19" s="29">
        <f>(B19-'[4]与15年同期销量比较'!B16)/'[4]与15年同期销量比较'!B16*100</f>
        <v>2.0214461278154316</v>
      </c>
      <c r="D19" s="28">
        <v>41266.92</v>
      </c>
      <c r="E19" s="29">
        <f>(D19-'[4]与15年同期销量比较'!C16)/'[4]与15年同期销量比较'!C16*100</f>
        <v>2.0214461278154316</v>
      </c>
      <c r="F19" s="30">
        <v>71791.7703</v>
      </c>
      <c r="G19" s="29">
        <f>(F19-'[4]与15年同期销量比较'!D16)/'[4]与15年同期销量比较'!D16*100</f>
        <v>25.566779801486888</v>
      </c>
      <c r="H19" s="30">
        <v>71791.7703</v>
      </c>
      <c r="I19" s="29">
        <f>(H19-'[4]与15年同期销量比较'!E16)/'[4]与15年同期销量比较'!E16*100</f>
        <v>25.566779801486888</v>
      </c>
      <c r="J19" s="31">
        <f t="shared" si="0"/>
        <v>113058.6903</v>
      </c>
      <c r="K19" s="29">
        <f>(J19-'[4]与15年同期销量比较'!F16)/'[4]与15年同期销量比较'!F16*100</f>
        <v>15.811014451408099</v>
      </c>
      <c r="L19" s="31">
        <f t="shared" si="1"/>
        <v>113058.6903</v>
      </c>
      <c r="M19" s="29">
        <f>(L19-'[4]与15年同期销量比较'!I16)/'[4]与15年同期销量比较'!I16*100</f>
        <v>15.811014451408099</v>
      </c>
    </row>
    <row r="20" spans="1:13" ht="15">
      <c r="A20" s="7" t="s">
        <v>75</v>
      </c>
      <c r="B20" s="28">
        <v>23071.63</v>
      </c>
      <c r="C20" s="29">
        <f>(B20-'[4]与15年同期销量比较'!B17)/'[4]与15年同期销量比较'!B17*100</f>
        <v>-64.07218815437685</v>
      </c>
      <c r="D20" s="28">
        <v>23071.63</v>
      </c>
      <c r="E20" s="29">
        <f>(D20-'[4]与15年同期销量比较'!C17)/'[4]与15年同期销量比较'!C17*100</f>
        <v>-64.07218815437685</v>
      </c>
      <c r="F20" s="30">
        <v>21584.9891</v>
      </c>
      <c r="G20" s="29">
        <f>(F20-'[4]与15年同期销量比较'!D17)/'[4]与15年同期销量比较'!D17*100</f>
        <v>-85.32537463287107</v>
      </c>
      <c r="H20" s="30">
        <v>21584.9891</v>
      </c>
      <c r="I20" s="29">
        <f>(H20-'[4]与15年同期销量比较'!E17)/'[4]与15年同期销量比较'!E17*100</f>
        <v>-85.32537463287107</v>
      </c>
      <c r="J20" s="31">
        <f t="shared" si="0"/>
        <v>44656.619099999996</v>
      </c>
      <c r="K20" s="29">
        <f>(J20-'[4]与15年同期销量比较'!F17)/'[4]与15年同期销量比较'!F17*100</f>
        <v>-78.8664936466536</v>
      </c>
      <c r="L20" s="31">
        <f t="shared" si="1"/>
        <v>44656.619099999996</v>
      </c>
      <c r="M20" s="29">
        <f>(L20-'[4]与15年同期销量比较'!I17)/'[4]与15年同期销量比较'!I17*100</f>
        <v>-78.8664936466536</v>
      </c>
    </row>
    <row r="21" spans="1:13" ht="15">
      <c r="A21" s="7" t="s">
        <v>76</v>
      </c>
      <c r="B21" s="28">
        <v>132160.51</v>
      </c>
      <c r="C21" s="29">
        <f>(B21-'[4]与15年同期销量比较'!B18)/'[4]与15年同期销量比较'!B18*100</f>
        <v>1.6771745240882767</v>
      </c>
      <c r="D21" s="28">
        <v>132160.51</v>
      </c>
      <c r="E21" s="29">
        <f>(D21-'[4]与15年同期销量比较'!C18)/'[4]与15年同期销量比较'!C18*100</f>
        <v>1.6771745240882767</v>
      </c>
      <c r="F21" s="30">
        <v>125202.7279</v>
      </c>
      <c r="G21" s="29">
        <f>(F21-'[4]与15年同期销量比较'!D18)/'[4]与15年同期销量比较'!D18*100</f>
        <v>-52.933392580931425</v>
      </c>
      <c r="H21" s="30">
        <v>125202.7279</v>
      </c>
      <c r="I21" s="29">
        <f>(H21-'[4]与15年同期销量比较'!E18)/'[4]与15年同期销量比较'!E18*100</f>
        <v>-52.933392580931425</v>
      </c>
      <c r="J21" s="31">
        <f t="shared" si="0"/>
        <v>257363.2379</v>
      </c>
      <c r="K21" s="29">
        <f>(J21-'[4]与15年同期销量比较'!F18)/'[4]与15年同期销量比较'!F18*100</f>
        <v>-35.008020676029986</v>
      </c>
      <c r="L21" s="31">
        <f t="shared" si="1"/>
        <v>257363.2379</v>
      </c>
      <c r="M21" s="29">
        <f>(L21-'[4]与15年同期销量比较'!I18)/'[4]与15年同期销量比较'!I18*100</f>
        <v>-35.008020676029986</v>
      </c>
    </row>
    <row r="22" spans="1:13" ht="15">
      <c r="A22" s="7" t="s">
        <v>77</v>
      </c>
      <c r="B22" s="28">
        <v>53938.53</v>
      </c>
      <c r="C22" s="29">
        <f>(B22-'[4]与15年同期销量比较'!B19)/'[4]与15年同期销量比较'!B19*100</f>
        <v>-8.00570059559149</v>
      </c>
      <c r="D22" s="28">
        <v>53938.53</v>
      </c>
      <c r="E22" s="29">
        <f>(D22-'[4]与15年同期销量比较'!C19)/'[4]与15年同期销量比较'!C19*100</f>
        <v>-8.00570059559149</v>
      </c>
      <c r="F22" s="30">
        <v>92401.7132</v>
      </c>
      <c r="G22" s="29">
        <f>(F22-'[4]与15年同期销量比较'!D19)/'[4]与15年同期销量比较'!D19*100</f>
        <v>30.074661231928978</v>
      </c>
      <c r="H22" s="30">
        <v>92401.7132</v>
      </c>
      <c r="I22" s="29">
        <f>(H22-'[4]与15年同期销量比较'!E19)/'[4]与15年同期销量比较'!E19*100</f>
        <v>30.074661231928978</v>
      </c>
      <c r="J22" s="31">
        <f t="shared" si="0"/>
        <v>146340.2432</v>
      </c>
      <c r="K22" s="29">
        <f>(J22-'[4]与15年同期销量比较'!F19)/'[4]与15年同期销量比较'!F19*100</f>
        <v>12.855974009064045</v>
      </c>
      <c r="L22" s="31">
        <f t="shared" si="1"/>
        <v>146340.2432</v>
      </c>
      <c r="M22" s="29">
        <f>(L22-'[4]与15年同期销量比较'!I19)/'[4]与15年同期销量比较'!I19*100</f>
        <v>12.855974009064045</v>
      </c>
    </row>
    <row r="23" spans="1:13" ht="15">
      <c r="A23" s="7" t="s">
        <v>78</v>
      </c>
      <c r="B23" s="28">
        <v>88682.82</v>
      </c>
      <c r="C23" s="29">
        <f>(B23-'[4]与15年同期销量比较'!B20)/'[4]与15年同期销量比较'!B20*100</f>
        <v>7.337692305737129</v>
      </c>
      <c r="D23" s="28">
        <v>88682.82</v>
      </c>
      <c r="E23" s="29">
        <f>(D23-'[4]与15年同期销量比较'!C20)/'[4]与15年同期销量比较'!C20*100</f>
        <v>7.337692305737129</v>
      </c>
      <c r="F23" s="30">
        <v>38750.4119</v>
      </c>
      <c r="G23" s="29">
        <f>(F23-'[4]与15年同期销量比较'!D20)/'[4]与15年同期销量比较'!D20*100</f>
        <v>55.01468619528528</v>
      </c>
      <c r="H23" s="30">
        <v>38750.4119</v>
      </c>
      <c r="I23" s="29">
        <f>(H23-'[4]与15年同期销量比较'!E20)/'[4]与15年同期销量比较'!E20*100</f>
        <v>55.01468619528528</v>
      </c>
      <c r="J23" s="31">
        <f t="shared" si="0"/>
        <v>127433.23190000001</v>
      </c>
      <c r="K23" s="29">
        <f>(J23-'[4]与15年同期销量比较'!F20)/'[4]与15年同期销量比较'!F20*100</f>
        <v>18.41224685464054</v>
      </c>
      <c r="L23" s="31">
        <f t="shared" si="1"/>
        <v>127433.23190000001</v>
      </c>
      <c r="M23" s="29">
        <f>(L23-'[4]与15年同期销量比较'!I20)/'[4]与15年同期销量比较'!I20*100</f>
        <v>18.41224685464054</v>
      </c>
    </row>
    <row r="24" spans="1:13" ht="15">
      <c r="A24" s="7" t="s">
        <v>79</v>
      </c>
      <c r="B24" s="28">
        <v>76029.18</v>
      </c>
      <c r="C24" s="29">
        <f>(B24-'[4]与15年同期销量比较'!B21)/'[4]与15年同期销量比较'!B21*100</f>
        <v>10.132773494146578</v>
      </c>
      <c r="D24" s="28">
        <v>76029.18</v>
      </c>
      <c r="E24" s="29">
        <f>(D24-'[4]与15年同期销量比较'!C21)/'[4]与15年同期销量比较'!C21*100</f>
        <v>10.132773494146578</v>
      </c>
      <c r="F24" s="30">
        <v>34615.0915</v>
      </c>
      <c r="G24" s="29">
        <f>(F24-'[4]与15年同期销量比较'!D21)/'[4]与15年同期销量比较'!D21*100</f>
        <v>-48.3716089810325</v>
      </c>
      <c r="H24" s="30">
        <v>34615.0915</v>
      </c>
      <c r="I24" s="29">
        <f>(H24-'[4]与15年同期销量比较'!E21)/'[4]与15年同期销量比较'!E21*100</f>
        <v>-48.3716089810325</v>
      </c>
      <c r="J24" s="31">
        <f t="shared" si="0"/>
        <v>110644.2715</v>
      </c>
      <c r="K24" s="29">
        <f>(J24-'[4]与15年同期销量比较'!F21)/'[4]与15年同期销量比较'!F21*100</f>
        <v>-18.692182992518287</v>
      </c>
      <c r="L24" s="31">
        <f t="shared" si="1"/>
        <v>110644.2715</v>
      </c>
      <c r="M24" s="29">
        <f>(L24-'[4]与15年同期销量比较'!I21)/'[4]与15年同期销量比较'!I21*100</f>
        <v>-18.692182992518287</v>
      </c>
    </row>
    <row r="25" spans="1:13" ht="15">
      <c r="A25" s="7" t="s">
        <v>80</v>
      </c>
      <c r="B25" s="28">
        <v>177946.46</v>
      </c>
      <c r="C25" s="29">
        <f>(B25-'[4]与15年同期销量比较'!B22)/'[4]与15年同期销量比较'!B22*100</f>
        <v>-5.370816842915151</v>
      </c>
      <c r="D25" s="28">
        <v>177946.46</v>
      </c>
      <c r="E25" s="29">
        <f>(D25-'[4]与15年同期销量比较'!C22)/'[4]与15年同期销量比较'!C22*100</f>
        <v>-5.370816842915151</v>
      </c>
      <c r="F25" s="30">
        <v>149843.0236</v>
      </c>
      <c r="G25" s="29">
        <f>(F25-'[4]与15年同期销量比较'!D22)/'[4]与15年同期销量比较'!D22*100</f>
        <v>5.555120545519967</v>
      </c>
      <c r="H25" s="30">
        <v>149843.0236</v>
      </c>
      <c r="I25" s="29">
        <f>(H25-'[4]与15年同期销量比较'!E22)/'[4]与15年同期销量比较'!E22*100</f>
        <v>5.555120545519967</v>
      </c>
      <c r="J25" s="31">
        <f t="shared" si="0"/>
        <v>327789.4836</v>
      </c>
      <c r="K25" s="29">
        <f>(J25-'[4]与15年同期销量比较'!F22)/'[4]与15年同期销量比较'!F22*100</f>
        <v>-0.6708177603065169</v>
      </c>
      <c r="L25" s="31">
        <f t="shared" si="1"/>
        <v>327789.4836</v>
      </c>
      <c r="M25" s="29">
        <f>(L25-'[4]与15年同期销量比较'!I22)/'[4]与15年同期销量比较'!I22*100</f>
        <v>-0.6708177603065169</v>
      </c>
    </row>
    <row r="26" spans="1:13" ht="15">
      <c r="A26" s="7" t="s">
        <v>81</v>
      </c>
      <c r="B26" s="28">
        <v>41449.59</v>
      </c>
      <c r="C26" s="29">
        <f>(B26-'[4]与15年同期销量比较'!B23)/'[4]与15年同期销量比较'!B23*100</f>
        <v>-52.888845900561634</v>
      </c>
      <c r="D26" s="28">
        <v>41449.59</v>
      </c>
      <c r="E26" s="29">
        <f>(D26-'[4]与15年同期销量比较'!C23)/'[4]与15年同期销量比较'!C23*100</f>
        <v>-52.888845900561634</v>
      </c>
      <c r="F26" s="30">
        <v>18108.7255</v>
      </c>
      <c r="G26" s="29">
        <f>(F26-'[4]与15年同期销量比较'!D23)/'[4]与15年同期销量比较'!D23*100</f>
        <v>-14.641501788572583</v>
      </c>
      <c r="H26" s="30">
        <v>18108.7255</v>
      </c>
      <c r="I26" s="29">
        <f>(H26-'[4]与15年同期销量比较'!E23)/'[4]与15年同期销量比较'!E23*100</f>
        <v>-14.641501788572583</v>
      </c>
      <c r="J26" s="31">
        <f t="shared" si="0"/>
        <v>59558.3155</v>
      </c>
      <c r="K26" s="29">
        <f>(J26-'[4]与15年同期销量比较'!F23)/'[4]与15年同期销量比较'!F23*100</f>
        <v>-45.45814259993538</v>
      </c>
      <c r="L26" s="31">
        <f t="shared" si="1"/>
        <v>59558.3155</v>
      </c>
      <c r="M26" s="29">
        <f>(L26-'[4]与15年同期销量比较'!I23)/'[4]与15年同期销量比较'!I23*100</f>
        <v>-45.45814259993538</v>
      </c>
    </row>
    <row r="27" spans="1:13" ht="15">
      <c r="A27" s="7" t="s">
        <v>82</v>
      </c>
      <c r="B27" s="28">
        <v>15270.42</v>
      </c>
      <c r="C27" s="29">
        <f>(B27-'[4]与15年同期销量比较'!B24)/'[4]与15年同期销量比较'!B24*100</f>
        <v>-9.430047756987397</v>
      </c>
      <c r="D27" s="28">
        <v>15270.42</v>
      </c>
      <c r="E27" s="29">
        <f>(D27-'[4]与15年同期销量比较'!C24)/'[4]与15年同期销量比较'!C24*100</f>
        <v>-9.430047756987397</v>
      </c>
      <c r="F27" s="30">
        <v>10019.53733</v>
      </c>
      <c r="G27" s="29">
        <f>(F27-'[4]与15年同期销量比较'!D24)/'[4]与15年同期销量比较'!D24*100</f>
        <v>26.39836308024684</v>
      </c>
      <c r="H27" s="30">
        <v>10019.53733</v>
      </c>
      <c r="I27" s="29">
        <f>(H27-'[4]与15年同期销量比较'!E24)/'[4]与15年同期销量比较'!E24*100</f>
        <v>26.39836308024684</v>
      </c>
      <c r="J27" s="31">
        <f t="shared" si="0"/>
        <v>25289.957329999997</v>
      </c>
      <c r="K27" s="29">
        <f>(J27-'[4]与15年同期销量比较'!F24)/'[4]与15年同期销量比较'!F24*100</f>
        <v>2.0278339331545214</v>
      </c>
      <c r="L27" s="31">
        <f t="shared" si="1"/>
        <v>25289.957329999997</v>
      </c>
      <c r="M27" s="29">
        <f>(L27-'[4]与15年同期销量比较'!I24)/'[4]与15年同期销量比较'!I24*100</f>
        <v>2.0278339331545214</v>
      </c>
    </row>
    <row r="28" spans="1:13" ht="15">
      <c r="A28" s="7" t="s">
        <v>83</v>
      </c>
      <c r="B28" s="28">
        <v>38391.83</v>
      </c>
      <c r="C28" s="29">
        <f>(B28-'[4]与15年同期销量比较'!B25)/'[4]与15年同期销量比较'!B25*100</f>
        <v>-33.42568439174628</v>
      </c>
      <c r="D28" s="28">
        <v>38391.83</v>
      </c>
      <c r="E28" s="29">
        <f>(D28-'[4]与15年同期销量比较'!C25)/'[4]与15年同期销量比较'!C25*100</f>
        <v>-33.42568439174628</v>
      </c>
      <c r="F28" s="30">
        <v>22877.7868</v>
      </c>
      <c r="G28" s="29">
        <f>(F28-'[4]与15年同期销量比较'!D25)/'[4]与15年同期销量比较'!D25*100</f>
        <v>-37.916551279014406</v>
      </c>
      <c r="H28" s="30">
        <v>22877.7868</v>
      </c>
      <c r="I28" s="29">
        <f>(H28-'[4]与15年同期销量比较'!E25)/'[4]与15年同期销量比较'!E25*100</f>
        <v>-37.916551279014406</v>
      </c>
      <c r="J28" s="31">
        <f t="shared" si="0"/>
        <v>61269.6168</v>
      </c>
      <c r="K28" s="29">
        <f>(J28-'[4]与15年同期销量比较'!F25)/'[4]与15年同期销量比较'!F25*100</f>
        <v>-35.1765598997476</v>
      </c>
      <c r="L28" s="31">
        <f t="shared" si="1"/>
        <v>61269.6168</v>
      </c>
      <c r="M28" s="29">
        <f>(L28-'[4]与15年同期销量比较'!I25)/'[4]与15年同期销量比较'!I25*100</f>
        <v>-35.1765598997476</v>
      </c>
    </row>
    <row r="29" spans="1:13" ht="15">
      <c r="A29" s="7" t="s">
        <v>84</v>
      </c>
      <c r="B29" s="28">
        <v>83645.73</v>
      </c>
      <c r="C29" s="29">
        <f>(B29-'[4]与15年同期销量比较'!B26)/'[4]与15年同期销量比较'!B26*100</f>
        <v>15.97154593733639</v>
      </c>
      <c r="D29" s="28">
        <v>83645.73</v>
      </c>
      <c r="E29" s="29">
        <f>(D29-'[4]与15年同期销量比较'!C26)/'[4]与15年同期销量比较'!C26*100</f>
        <v>15.97154593733639</v>
      </c>
      <c r="F29" s="30">
        <v>39426.943</v>
      </c>
      <c r="G29" s="29">
        <f>(F29-'[4]与15年同期销量比较'!D26)/'[4]与15年同期销量比较'!D26*100</f>
        <v>5.855792955166635</v>
      </c>
      <c r="H29" s="30">
        <v>39426.943</v>
      </c>
      <c r="I29" s="29">
        <f>(H29-'[4]与15年同期销量比较'!E26)/'[4]与15年同期销量比较'!E26*100</f>
        <v>5.855792955166635</v>
      </c>
      <c r="J29" s="31">
        <f t="shared" si="0"/>
        <v>123072.673</v>
      </c>
      <c r="K29" s="29">
        <f>(J29-'[4]与15年同期销量比较'!F26)/'[4]与15年同期销量比较'!F26*100</f>
        <v>12.526693559855643</v>
      </c>
      <c r="L29" s="31">
        <f t="shared" si="1"/>
        <v>123072.673</v>
      </c>
      <c r="M29" s="29">
        <f>(L29-'[4]与15年同期销量比较'!I26)/'[4]与15年同期销量比较'!I26*100</f>
        <v>12.526693559855643</v>
      </c>
    </row>
    <row r="30" spans="1:13" ht="15">
      <c r="A30" s="7" t="s">
        <v>85</v>
      </c>
      <c r="B30" s="28">
        <v>23171.59</v>
      </c>
      <c r="C30" s="29">
        <f>(B30-'[4]与15年同期销量比较'!B27)/'[4]与15年同期销量比较'!B27*100</f>
        <v>5.546625222227135</v>
      </c>
      <c r="D30" s="28">
        <v>23171.59</v>
      </c>
      <c r="E30" s="29">
        <f>(D30-'[4]与15年同期销量比较'!C27)/'[4]与15年同期销量比较'!C27*100</f>
        <v>5.546625222227135</v>
      </c>
      <c r="F30" s="30">
        <v>23615.5983</v>
      </c>
      <c r="G30" s="29">
        <f>(F30-'[4]与15年同期销量比较'!D27)/'[4]与15年同期销量比较'!D27*100</f>
        <v>16.67349175714883</v>
      </c>
      <c r="H30" s="30">
        <v>23615.5983</v>
      </c>
      <c r="I30" s="29">
        <f>(H30-'[4]与15年同期销量比较'!E27)/'[4]与15年同期销量比较'!E27*100</f>
        <v>16.67349175714883</v>
      </c>
      <c r="J30" s="31">
        <f t="shared" si="0"/>
        <v>46787.1883</v>
      </c>
      <c r="K30" s="29">
        <f>(J30-'[4]与15年同期销量比较'!F27)/'[4]与15年同期销量比较'!F27*100</f>
        <v>10.88417914089308</v>
      </c>
      <c r="L30" s="31">
        <f t="shared" si="1"/>
        <v>46787.1883</v>
      </c>
      <c r="M30" s="29">
        <f>(L30-'[4]与15年同期销量比较'!I27)/'[4]与15年同期销量比较'!I27*100</f>
        <v>10.88417914089308</v>
      </c>
    </row>
    <row r="31" spans="1:13" ht="15">
      <c r="A31" s="7" t="s">
        <v>86</v>
      </c>
      <c r="B31" s="28">
        <v>62528.49</v>
      </c>
      <c r="C31" s="29">
        <f>(B31-'[4]与15年同期销量比较'!B28)/'[4]与15年同期销量比较'!B28*100</f>
        <v>11.745358827783777</v>
      </c>
      <c r="D31" s="28">
        <v>62528.49</v>
      </c>
      <c r="E31" s="29">
        <f>(D31-'[4]与15年同期销量比较'!C28)/'[4]与15年同期销量比较'!C28*100</f>
        <v>11.745358827783777</v>
      </c>
      <c r="F31" s="30">
        <v>59131.9152</v>
      </c>
      <c r="G31" s="29">
        <f>(F31-'[4]与15年同期销量比较'!D28)/'[4]与15年同期销量比较'!D28*100</f>
        <v>16.020312664242756</v>
      </c>
      <c r="H31" s="30">
        <v>59131.9152</v>
      </c>
      <c r="I31" s="29">
        <f>(H31-'[4]与15年同期销量比较'!E28)/'[4]与15年同期销量比较'!E28*100</f>
        <v>16.020312664242756</v>
      </c>
      <c r="J31" s="31">
        <f t="shared" si="0"/>
        <v>121660.40520000001</v>
      </c>
      <c r="K31" s="29">
        <f>(J31-'[4]与15年同期销量比较'!F28)/'[4]与15年同期销量比较'!F28*100</f>
        <v>13.78309439159498</v>
      </c>
      <c r="L31" s="31">
        <f t="shared" si="1"/>
        <v>121660.40520000001</v>
      </c>
      <c r="M31" s="29">
        <f>(L31-'[4]与15年同期销量比较'!I28)/'[4]与15年同期销量比较'!I28*100</f>
        <v>13.78309439159498</v>
      </c>
    </row>
    <row r="32" spans="1:13" ht="15">
      <c r="A32" s="7" t="s">
        <v>87</v>
      </c>
      <c r="B32" s="28">
        <v>12660.3</v>
      </c>
      <c r="C32" s="29">
        <f>(B32-'[4]与15年同期销量比较'!B29)/'[4]与15年同期销量比较'!B29*100</f>
        <v>71.64949082591818</v>
      </c>
      <c r="D32" s="28">
        <v>12660.3</v>
      </c>
      <c r="E32" s="29">
        <f>(D32-'[4]与15年同期销量比较'!C29)/'[4]与15年同期销量比较'!C29*100</f>
        <v>71.64949082591818</v>
      </c>
      <c r="F32" s="30">
        <v>3994.8868</v>
      </c>
      <c r="G32" s="29">
        <f>(F32-'[4]与15年同期销量比较'!D29)/'[4]与15年同期销量比较'!D29*100</f>
        <v>16.02179807865364</v>
      </c>
      <c r="H32" s="30">
        <v>3994.8868</v>
      </c>
      <c r="I32" s="29">
        <f>(H32-'[4]与15年同期销量比较'!E29)/'[4]与15年同期销量比较'!E29*100</f>
        <v>16.02179807865364</v>
      </c>
      <c r="J32" s="31">
        <f t="shared" si="0"/>
        <v>16655.1868</v>
      </c>
      <c r="K32" s="29">
        <f>(J32-'[4]与15年同期销量比较'!F29)/'[4]与15年同期销量比较'!F29*100</f>
        <v>53.94541782466814</v>
      </c>
      <c r="L32" s="31">
        <f t="shared" si="1"/>
        <v>16655.1868</v>
      </c>
      <c r="M32" s="29">
        <f>(L32-'[4]与15年同期销量比较'!I29)/'[4]与15年同期销量比较'!I29*100</f>
        <v>53.94541782466814</v>
      </c>
    </row>
    <row r="33" spans="1:13" ht="15">
      <c r="A33" s="7" t="s">
        <v>88</v>
      </c>
      <c r="B33" s="28">
        <v>77606.04</v>
      </c>
      <c r="C33" s="29">
        <f>(B33-'[4]与15年同期销量比较'!B30)/'[4]与15年同期销量比较'!B30*100</f>
        <v>6.6284629398064565</v>
      </c>
      <c r="D33" s="28">
        <v>77606.04</v>
      </c>
      <c r="E33" s="29">
        <f>(D33-'[4]与15年同期销量比较'!C30)/'[4]与15年同期销量比较'!C30*100</f>
        <v>6.6284629398064565</v>
      </c>
      <c r="F33" s="30">
        <v>44985.995</v>
      </c>
      <c r="G33" s="29">
        <f>(F33-'[4]与15年同期销量比较'!D30)/'[4]与15年同期销量比较'!D30*100</f>
        <v>-12.667974175257429</v>
      </c>
      <c r="H33" s="30">
        <v>44985.995</v>
      </c>
      <c r="I33" s="29">
        <f>(H33-'[4]与15年同期销量比较'!E30)/'[4]与15年同期销量比较'!E30*100</f>
        <v>-12.667974175257429</v>
      </c>
      <c r="J33" s="31">
        <f t="shared" si="0"/>
        <v>122592.035</v>
      </c>
      <c r="K33" s="29">
        <f>(J33-'[4]与15年同期销量比较'!F30)/'[4]与15年同期销量比较'!F30*100</f>
        <v>-1.3686571264678913</v>
      </c>
      <c r="L33" s="31">
        <f t="shared" si="1"/>
        <v>122592.035</v>
      </c>
      <c r="M33" s="29">
        <f>(L33-'[4]与15年同期销量比较'!I30)/'[4]与15年同期销量比较'!I30*100</f>
        <v>-1.3686571264678913</v>
      </c>
    </row>
    <row r="34" spans="1:13" ht="15">
      <c r="A34" s="7" t="s">
        <v>89</v>
      </c>
      <c r="B34" s="28">
        <v>39766.34</v>
      </c>
      <c r="C34" s="29">
        <f>(B34-'[4]与15年同期销量比较'!B31)/'[4]与15年同期销量比较'!B31*100</f>
        <v>-11.194359329034755</v>
      </c>
      <c r="D34" s="28">
        <v>39766.34</v>
      </c>
      <c r="E34" s="29">
        <f>(D34-'[4]与15年同期销量比较'!C31)/'[4]与15年同期销量比较'!C31*100</f>
        <v>-11.194359329034755</v>
      </c>
      <c r="F34" s="30">
        <v>20872.2625</v>
      </c>
      <c r="G34" s="29">
        <f>(F34-'[4]与15年同期销量比较'!D31)/'[4]与15年同期销量比较'!D31*100</f>
        <v>8.405485369068765</v>
      </c>
      <c r="H34" s="30">
        <v>20872.2625</v>
      </c>
      <c r="I34" s="29">
        <f>(H34-'[4]与15年同期销量比较'!E31)/'[4]与15年同期销量比较'!E31*100</f>
        <v>8.405485369068765</v>
      </c>
      <c r="J34" s="31">
        <f t="shared" si="0"/>
        <v>60638.60249999999</v>
      </c>
      <c r="K34" s="29">
        <f>(J34-'[4]与15年同期销量比较'!F31)/'[4]与15年同期销量比较'!F31*100</f>
        <v>-5.3009394050972976</v>
      </c>
      <c r="L34" s="31">
        <f t="shared" si="1"/>
        <v>60638.60249999999</v>
      </c>
      <c r="M34" s="29">
        <f>(L34-'[4]与15年同期销量比较'!I31)/'[4]与15年同期销量比较'!I31*100</f>
        <v>-5.3009394050972976</v>
      </c>
    </row>
    <row r="35" spans="1:13" ht="15">
      <c r="A35" s="7" t="s">
        <v>90</v>
      </c>
      <c r="B35" s="28">
        <v>12781.17</v>
      </c>
      <c r="C35" s="29">
        <f>(B35-'[4]与15年同期销量比较'!B32)/'[4]与15年同期销量比较'!B32*100</f>
        <v>24.850495937357746</v>
      </c>
      <c r="D35" s="28">
        <v>12781.17</v>
      </c>
      <c r="E35" s="29">
        <f>(D35-'[4]与15年同期销量比较'!C32)/'[4]与15年同期销量比较'!C32*100</f>
        <v>24.850495937357746</v>
      </c>
      <c r="F35" s="30">
        <v>4463.4072</v>
      </c>
      <c r="G35" s="29">
        <f>(F35-'[4]与15年同期销量比较'!D32)/'[4]与15年同期销量比较'!D32*100</f>
        <v>-63.97236303552975</v>
      </c>
      <c r="H35" s="30">
        <v>4463.4072</v>
      </c>
      <c r="I35" s="29">
        <f>(H35-'[4]与15年同期销量比较'!E32)/'[4]与15年同期销量比较'!E32*100</f>
        <v>-63.97236303552975</v>
      </c>
      <c r="J35" s="31">
        <f t="shared" si="0"/>
        <v>17244.5772</v>
      </c>
      <c r="K35" s="29">
        <f>(J35-'[4]与15年同期销量比较'!F32)/'[4]与15年同期销量比较'!F32*100</f>
        <v>-23.784318697641176</v>
      </c>
      <c r="L35" s="31">
        <f t="shared" si="1"/>
        <v>17244.5772</v>
      </c>
      <c r="M35" s="29">
        <f>(L35-'[4]与15年同期销量比较'!I32)/'[4]与15年同期销量比较'!I32*100</f>
        <v>-23.784318697641176</v>
      </c>
    </row>
    <row r="36" spans="1:13" ht="15">
      <c r="A36" s="7" t="s">
        <v>91</v>
      </c>
      <c r="B36" s="28">
        <v>14096.72</v>
      </c>
      <c r="C36" s="29">
        <f>(B36-'[4]与15年同期销量比较'!B33)/'[4]与15年同期销量比较'!B33*100</f>
        <v>-2.1492605691240394</v>
      </c>
      <c r="D36" s="28">
        <v>14096.72</v>
      </c>
      <c r="E36" s="29">
        <f>(D36-'[4]与15年同期销量比较'!C33)/'[4]与15年同期销量比较'!C33*100</f>
        <v>-2.1492605691240394</v>
      </c>
      <c r="F36" s="30">
        <v>7539.7621</v>
      </c>
      <c r="G36" s="29">
        <f>(F36-'[4]与15年同期销量比较'!D33)/'[4]与15年同期销量比较'!D33*100</f>
        <v>-41.29358771359667</v>
      </c>
      <c r="H36" s="30">
        <v>7539.7621</v>
      </c>
      <c r="I36" s="29">
        <f>(H36-'[4]与15年同期销量比较'!E33)/'[4]与15年同期销量比较'!E33*100</f>
        <v>-41.29358771359667</v>
      </c>
      <c r="J36" s="31">
        <f t="shared" si="0"/>
        <v>21636.4821</v>
      </c>
      <c r="K36" s="29">
        <f>(J36-'[4]与15年同期销量比较'!F33)/'[4]与15年同期销量比较'!F33*100</f>
        <v>-20.59865598641343</v>
      </c>
      <c r="L36" s="31">
        <f t="shared" si="1"/>
        <v>21636.4821</v>
      </c>
      <c r="M36" s="29">
        <f>(L36-'[4]与15年同期销量比较'!I33)/'[4]与15年同期销量比较'!I33*100</f>
        <v>-20.59865598641343</v>
      </c>
    </row>
    <row r="37" spans="1:13" ht="15">
      <c r="A37" s="7" t="s">
        <v>92</v>
      </c>
      <c r="B37" s="28">
        <v>41429.67</v>
      </c>
      <c r="C37" s="29">
        <f>(B37-'[4]与15年同期销量比较'!B34)/'[4]与15年同期销量比较'!B34*100</f>
        <v>6.85778103910541</v>
      </c>
      <c r="D37" s="28">
        <v>41429.67</v>
      </c>
      <c r="E37" s="29">
        <f>(D37-'[4]与15年同期销量比较'!C34)/'[4]与15年同期销量比较'!C34*100</f>
        <v>6.85778103910541</v>
      </c>
      <c r="F37" s="30">
        <v>25134.691</v>
      </c>
      <c r="G37" s="29">
        <f>(F37-'[4]与15年同期销量比较'!D34)/'[4]与15年同期销量比较'!D34*100</f>
        <v>-11.990084026535055</v>
      </c>
      <c r="H37" s="30">
        <v>25134.691</v>
      </c>
      <c r="I37" s="29">
        <f>(H37-'[4]与15年同期销量比较'!E34)/'[4]与15年同期销量比较'!E34*100</f>
        <v>-11.990084026535055</v>
      </c>
      <c r="J37" s="31">
        <f t="shared" si="0"/>
        <v>66564.361</v>
      </c>
      <c r="K37" s="29">
        <f>(J37-'[4]与15年同期销量比较'!F34)/'[4]与15年同期销量比较'!F34*100</f>
        <v>-1.1368220583899313</v>
      </c>
      <c r="L37" s="31">
        <f t="shared" si="1"/>
        <v>66564.361</v>
      </c>
      <c r="M37" s="29">
        <f>(L37-'[4]与15年同期销量比较'!I34)/'[4]与15年同期销量比较'!I34*100</f>
        <v>-1.1368220583899313</v>
      </c>
    </row>
    <row r="38" spans="1:13" ht="15">
      <c r="A38" s="7" t="s">
        <v>93</v>
      </c>
      <c r="B38" s="28">
        <v>1812692.29</v>
      </c>
      <c r="C38" s="29">
        <f>(B38-'[4]与15年同期销量比较'!B35)/'[4]与15年同期销量比较'!B35*100</f>
        <v>-7.9202677663791095</v>
      </c>
      <c r="D38" s="28">
        <v>1812692.29</v>
      </c>
      <c r="E38" s="29">
        <f>(D38-'[4]与15年同期销量比较'!C35)/'[4]与15年同期销量比较'!C35*100</f>
        <v>-7.9202677663791095</v>
      </c>
      <c r="F38" s="30">
        <v>1451434.503621</v>
      </c>
      <c r="G38" s="29">
        <f>(F38-'[4]与15年同期销量比较'!D35)/'[4]与15年同期销量比较'!D35*100</f>
        <v>-25.74658514291448</v>
      </c>
      <c r="H38" s="30">
        <v>1451434.503621</v>
      </c>
      <c r="I38" s="29">
        <f>(H38-'[4]与15年同期销量比较'!E35)/'[4]与15年同期销量比较'!E35*100</f>
        <v>-25.74658514291448</v>
      </c>
      <c r="J38" s="31">
        <f t="shared" si="0"/>
        <v>3264126.793621</v>
      </c>
      <c r="K38" s="29">
        <f>(J38-'[4]与15年同期销量比较'!F35)/'[4]与15年同期销量比较'!F35*100</f>
        <v>-16.801830667410485</v>
      </c>
      <c r="L38" s="31">
        <f t="shared" si="1"/>
        <v>3264126.793621</v>
      </c>
      <c r="M38" s="29">
        <f>(L38-'[4]与15年同期销量比较'!I35)/'[4]与15年同期销量比较'!I35*100</f>
        <v>-16.801830667410485</v>
      </c>
    </row>
  </sheetData>
  <sheetProtection/>
  <mergeCells count="18">
    <mergeCell ref="A1:M1"/>
    <mergeCell ref="L2:M2"/>
    <mergeCell ref="A3:A6"/>
    <mergeCell ref="B3:E3"/>
    <mergeCell ref="F3:I3"/>
    <mergeCell ref="J3:M3"/>
    <mergeCell ref="B4:C4"/>
    <mergeCell ref="D4:E4"/>
    <mergeCell ref="F4:G4"/>
    <mergeCell ref="H4:I4"/>
    <mergeCell ref="J4:K4"/>
    <mergeCell ref="L4:M4"/>
    <mergeCell ref="B5:B6"/>
    <mergeCell ref="D5:D6"/>
    <mergeCell ref="F5:F6"/>
    <mergeCell ref="H5:H6"/>
    <mergeCell ref="J5:J6"/>
    <mergeCell ref="L5:L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2016-03-10T03:04:08Z</dcterms:modified>
  <cp:category/>
  <cp:version/>
  <cp:contentType/>
  <cp:contentStatus/>
</cp:coreProperties>
</file>