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G21" i="2"/>
  <c r="F21"/>
  <c r="H21" s="1"/>
  <c r="C21"/>
  <c r="B21"/>
  <c r="E21" s="1"/>
  <c r="G20"/>
  <c r="F20"/>
  <c r="H20" s="1"/>
  <c r="C20"/>
  <c r="B20"/>
  <c r="D20" s="1"/>
  <c r="G19"/>
  <c r="F19"/>
  <c r="H19" s="1"/>
  <c r="C19"/>
  <c r="B19"/>
  <c r="E19" s="1"/>
  <c r="G18"/>
  <c r="F18"/>
  <c r="H18" s="1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C11"/>
  <c r="B11"/>
  <c r="E11" s="1"/>
  <c r="H10"/>
  <c r="E10"/>
  <c r="D10"/>
  <c r="H9"/>
  <c r="E9"/>
  <c r="D9"/>
  <c r="H8"/>
  <c r="E8"/>
  <c r="D8"/>
  <c r="H7"/>
  <c r="E7"/>
  <c r="D7"/>
  <c r="G6"/>
  <c r="G16" s="1"/>
  <c r="F6"/>
  <c r="F16" s="1"/>
  <c r="C6"/>
  <c r="B6"/>
  <c r="B16" s="1"/>
  <c r="H38" i="3"/>
  <c r="I38" s="1"/>
  <c r="F38"/>
  <c r="G38" s="1"/>
  <c r="D38"/>
  <c r="L38" s="1"/>
  <c r="M38" s="1"/>
  <c r="B38"/>
  <c r="J38" s="1"/>
  <c r="K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M22"/>
  <c r="L22"/>
  <c r="K22"/>
  <c r="J22"/>
  <c r="I22"/>
  <c r="G22"/>
  <c r="E22"/>
  <c r="C22"/>
  <c r="M21"/>
  <c r="L21"/>
  <c r="K21"/>
  <c r="J21"/>
  <c r="I21"/>
  <c r="G21"/>
  <c r="E21"/>
  <c r="C21"/>
  <c r="M20"/>
  <c r="L20"/>
  <c r="K20"/>
  <c r="J20"/>
  <c r="I20"/>
  <c r="G20"/>
  <c r="E20"/>
  <c r="C20"/>
  <c r="M19"/>
  <c r="L19"/>
  <c r="K19"/>
  <c r="J19"/>
  <c r="I19"/>
  <c r="G19"/>
  <c r="E19"/>
  <c r="C19"/>
  <c r="M18"/>
  <c r="L18"/>
  <c r="K18"/>
  <c r="J18"/>
  <c r="I18"/>
  <c r="G18"/>
  <c r="E18"/>
  <c r="C18"/>
  <c r="M17"/>
  <c r="L17"/>
  <c r="K17"/>
  <c r="J17"/>
  <c r="I17"/>
  <c r="G17"/>
  <c r="E17"/>
  <c r="C17"/>
  <c r="M16"/>
  <c r="L16"/>
  <c r="K16"/>
  <c r="J16"/>
  <c r="I16"/>
  <c r="G16"/>
  <c r="E16"/>
  <c r="C16"/>
  <c r="M15"/>
  <c r="L15"/>
  <c r="K15"/>
  <c r="J15"/>
  <c r="I15"/>
  <c r="G15"/>
  <c r="E15"/>
  <c r="C15"/>
  <c r="M14"/>
  <c r="L14"/>
  <c r="K14"/>
  <c r="J14"/>
  <c r="I14"/>
  <c r="G14"/>
  <c r="E14"/>
  <c r="C14"/>
  <c r="M13"/>
  <c r="L13"/>
  <c r="K13"/>
  <c r="J13"/>
  <c r="I13"/>
  <c r="G13"/>
  <c r="E13"/>
  <c r="C13"/>
  <c r="M12"/>
  <c r="L12"/>
  <c r="K12"/>
  <c r="J12"/>
  <c r="I12"/>
  <c r="G12"/>
  <c r="E12"/>
  <c r="C12"/>
  <c r="M11"/>
  <c r="L11"/>
  <c r="K11"/>
  <c r="J11"/>
  <c r="I11"/>
  <c r="G11"/>
  <c r="E11"/>
  <c r="C11"/>
  <c r="M10"/>
  <c r="L10"/>
  <c r="K10"/>
  <c r="J10"/>
  <c r="I10"/>
  <c r="G10"/>
  <c r="E10"/>
  <c r="C10"/>
  <c r="M9"/>
  <c r="L9"/>
  <c r="K9"/>
  <c r="J9"/>
  <c r="I9"/>
  <c r="G9"/>
  <c r="E9"/>
  <c r="C9"/>
  <c r="M8"/>
  <c r="L8"/>
  <c r="K8"/>
  <c r="J8"/>
  <c r="I8"/>
  <c r="G8"/>
  <c r="E8"/>
  <c r="C8"/>
  <c r="M7"/>
  <c r="L7"/>
  <c r="K7"/>
  <c r="J7"/>
  <c r="I7"/>
  <c r="G7"/>
  <c r="E7"/>
  <c r="C7"/>
  <c r="K18" i="1"/>
  <c r="J18"/>
  <c r="I18"/>
  <c r="H18"/>
  <c r="E18"/>
  <c r="D18"/>
  <c r="C18"/>
  <c r="B18"/>
  <c r="L7"/>
  <c r="F7"/>
  <c r="N7" s="1"/>
  <c r="L6"/>
  <c r="M6" s="1"/>
  <c r="M7" s="1"/>
  <c r="F6"/>
  <c r="G6" s="1"/>
  <c r="G7" s="1"/>
  <c r="D16" i="2" l="1"/>
  <c r="E16"/>
  <c r="H16"/>
  <c r="E6"/>
  <c r="D11"/>
  <c r="D17"/>
  <c r="E18"/>
  <c r="D19"/>
  <c r="E20"/>
  <c r="D21"/>
  <c r="D6"/>
  <c r="H6"/>
  <c r="C38" i="3"/>
  <c r="E38"/>
  <c r="N6" i="1"/>
  <c r="N18" s="1"/>
</calcChain>
</file>

<file path=xl/sharedStrings.xml><?xml version="1.0" encoding="utf-8"?>
<sst xmlns="http://schemas.openxmlformats.org/spreadsheetml/2006/main" count="126" uniqueCount="94">
  <si>
    <t>附件1：</t>
    <phoneticPr fontId="3" type="noConversion"/>
  </si>
  <si>
    <r>
      <t>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2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</si>
  <si>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</si>
  <si>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</si>
  <si>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</si>
  <si>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</si>
  <si>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</si>
  <si>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</si>
  <si>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</si>
  <si>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</si>
  <si>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</si>
  <si>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</si>
  <si>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</si>
  <si>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</si>
  <si>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</si>
  <si>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</si>
  <si>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</si>
  <si>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</si>
  <si>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</si>
  <si>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</si>
  <si>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</si>
  <si>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</si>
  <si>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</si>
  <si>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</si>
  <si>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</si>
  <si>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</si>
  <si>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</si>
  <si>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─</t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</si>
  <si>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2</t>
    </r>
    <r>
      <rPr>
        <sz val="16"/>
        <rFont val="黑体"/>
        <family val="3"/>
        <charset val="134"/>
      </rPr>
      <t>月全国各地区彩票销售情况表</t>
    </r>
    <phoneticPr fontId="3" type="noConversion"/>
  </si>
  <si>
    <t>单位：万元</t>
    <phoneticPr fontId="3" type="noConversion"/>
  </si>
  <si>
    <t>地区</t>
    <phoneticPr fontId="3" type="noConversion"/>
  </si>
  <si>
    <t>体育彩票</t>
    <phoneticPr fontId="3" type="noConversion"/>
  </si>
  <si>
    <t>销售合计</t>
    <phoneticPr fontId="3" type="noConversion"/>
  </si>
  <si>
    <t>本月</t>
    <phoneticPr fontId="3" type="noConversion"/>
  </si>
  <si>
    <t>本年累计</t>
    <phoneticPr fontId="3" type="noConversion"/>
  </si>
  <si>
    <t>销售额</t>
  </si>
  <si>
    <t>比上年同</t>
    <phoneticPr fontId="3" type="noConversion"/>
  </si>
  <si>
    <t>销售额</t>
    <phoneticPr fontId="3" type="noConversion"/>
  </si>
  <si>
    <t>期增长%</t>
    <phoneticPr fontId="3" type="noConversion"/>
  </si>
  <si>
    <t>北京</t>
    <phoneticPr fontId="3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</si>
  <si>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</si>
  <si>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</si>
  <si>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</si>
  <si>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</si>
  <si>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</si>
  <si>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</si>
  <si>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</si>
  <si>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</si>
  <si>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</si>
  <si>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</si>
  <si>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</si>
  <si>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</si>
  <si>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</si>
  <si>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</si>
  <si>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</si>
  <si>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</si>
  <si>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</si>
  <si>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</si>
  <si>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</si>
  <si>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</si>
  <si>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</si>
  <si>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</si>
  <si>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</si>
  <si>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</si>
  <si>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</si>
  <si>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</si>
  <si>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</si>
  <si>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</si>
  <si>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</si>
  <si>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</si>
  <si>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3" type="noConversion"/>
  </si>
  <si>
    <t>附件2：</t>
    <phoneticPr fontId="3" type="noConversion"/>
  </si>
  <si>
    <r>
      <t xml:space="preserve"> 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2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</si>
  <si>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>类型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</si>
  <si>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</si>
  <si>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</si>
  <si>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</si>
  <si>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</si>
  <si>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</si>
  <si>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</si>
  <si>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</si>
  <si>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</si>
  <si>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</si>
  <si>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</si>
  <si>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</si>
  <si>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</si>
  <si>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</si>
  <si>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</si>
  <si>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</si>
  <si>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</si>
  <si>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</si>
  <si>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</si>
  <si>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</si>
  <si>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（五）基诺型</t>
    </r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</si>
</sst>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00_);[Red]\(0.0000\)"/>
    <numFmt numFmtId="178" formatCode="0.00_);[Red]\(0.00\)"/>
    <numFmt numFmtId="179" formatCode="0.0_ "/>
    <numFmt numFmtId="180" formatCode="0.0%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76" fontId="9" fillId="0" borderId="0" xfId="0" applyNumberFormat="1" applyFont="1" applyFill="1" applyAlignment="1">
      <alignment horizontal="left"/>
    </xf>
    <xf numFmtId="179" fontId="9" fillId="0" borderId="0" xfId="0" applyNumberFormat="1" applyFont="1" applyFill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top" wrapText="1"/>
      <protection locked="0"/>
    </xf>
    <xf numFmtId="179" fontId="6" fillId="0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0" fontId="11" fillId="0" borderId="8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6年同期销量比较"/>
      <sheetName val="图1"/>
      <sheetName val="Sheet1"/>
    </sheetNames>
    <sheetDataSet>
      <sheetData sheetId="0"/>
      <sheetData sheetId="1">
        <row r="4">
          <cell r="B4">
            <v>25279.22</v>
          </cell>
          <cell r="C4">
            <v>67736.48000000001</v>
          </cell>
          <cell r="D4">
            <v>28101.9463</v>
          </cell>
          <cell r="E4">
            <v>69285.358600000007</v>
          </cell>
          <cell r="F4">
            <v>53381.166299999997</v>
          </cell>
          <cell r="I4">
            <v>137021.83860000002</v>
          </cell>
        </row>
        <row r="5">
          <cell r="B5">
            <v>21544.66</v>
          </cell>
          <cell r="C5">
            <v>54872.399999999994</v>
          </cell>
          <cell r="D5">
            <v>14651.778200000001</v>
          </cell>
          <cell r="E5">
            <v>37196.441800000001</v>
          </cell>
          <cell r="F5">
            <v>36196.438200000004</v>
          </cell>
          <cell r="I5">
            <v>92068.841799999995</v>
          </cell>
        </row>
        <row r="6">
          <cell r="B6">
            <v>37306.69</v>
          </cell>
          <cell r="C6">
            <v>96048.170000000013</v>
          </cell>
          <cell r="D6">
            <v>69294.767099999997</v>
          </cell>
          <cell r="E6">
            <v>149447.76519999999</v>
          </cell>
          <cell r="F6">
            <v>106601.4571</v>
          </cell>
          <cell r="I6">
            <v>245495.93520000001</v>
          </cell>
        </row>
        <row r="7">
          <cell r="B7">
            <v>24426.76</v>
          </cell>
          <cell r="C7">
            <v>65721.05</v>
          </cell>
          <cell r="D7">
            <v>10201.540199999999</v>
          </cell>
          <cell r="E7">
            <v>26563.130799999999</v>
          </cell>
          <cell r="F7">
            <v>34628.300199999998</v>
          </cell>
          <cell r="I7">
            <v>92284.180800000002</v>
          </cell>
        </row>
        <row r="8">
          <cell r="B8">
            <v>35271.99</v>
          </cell>
          <cell r="C8">
            <v>85843.17</v>
          </cell>
          <cell r="D8">
            <v>24332.144100000001</v>
          </cell>
          <cell r="E8">
            <v>60536.728600000002</v>
          </cell>
          <cell r="F8">
            <v>59604.134099999996</v>
          </cell>
          <cell r="I8">
            <v>146379.89860000001</v>
          </cell>
        </row>
        <row r="9">
          <cell r="B9">
            <v>71573.100000000006</v>
          </cell>
          <cell r="C9">
            <v>172717.58000000002</v>
          </cell>
          <cell r="D9">
            <v>38028.2163</v>
          </cell>
          <cell r="E9">
            <v>85730.814199999993</v>
          </cell>
          <cell r="F9">
            <v>109601.31630000001</v>
          </cell>
          <cell r="I9">
            <v>258448.39420000001</v>
          </cell>
        </row>
        <row r="10">
          <cell r="B10">
            <v>22729.14</v>
          </cell>
          <cell r="C10">
            <v>54152.78</v>
          </cell>
          <cell r="D10">
            <v>24468.7022</v>
          </cell>
          <cell r="E10">
            <v>58848.557099999998</v>
          </cell>
          <cell r="F10">
            <v>47197.842199999999</v>
          </cell>
          <cell r="I10">
            <v>113001.3371</v>
          </cell>
        </row>
        <row r="11">
          <cell r="B11">
            <v>33818.06</v>
          </cell>
          <cell r="C11">
            <v>81363.19</v>
          </cell>
          <cell r="D11">
            <v>32832.238799999999</v>
          </cell>
          <cell r="E11">
            <v>77645.354600000006</v>
          </cell>
          <cell r="F11">
            <v>66650.29879999999</v>
          </cell>
          <cell r="I11">
            <v>159008.54460000002</v>
          </cell>
        </row>
        <row r="12">
          <cell r="B12">
            <v>23594.52</v>
          </cell>
          <cell r="C12">
            <v>60279.16</v>
          </cell>
          <cell r="D12">
            <v>18173.8933</v>
          </cell>
          <cell r="E12">
            <v>43538.281999999999</v>
          </cell>
          <cell r="F12">
            <v>41768.4133</v>
          </cell>
          <cell r="I12">
            <v>103817.44200000001</v>
          </cell>
        </row>
        <row r="13">
          <cell r="B13">
            <v>80036.94</v>
          </cell>
          <cell r="C13">
            <v>204695.16</v>
          </cell>
          <cell r="D13">
            <v>97908.824716999996</v>
          </cell>
          <cell r="E13">
            <v>235712.05730799999</v>
          </cell>
          <cell r="F13">
            <v>177945.76471700001</v>
          </cell>
          <cell r="I13">
            <v>440407.21730799996</v>
          </cell>
        </row>
        <row r="14">
          <cell r="B14">
            <v>86334.73</v>
          </cell>
          <cell r="C14">
            <v>218862.82</v>
          </cell>
          <cell r="D14">
            <v>58051.1181</v>
          </cell>
          <cell r="E14">
            <v>166986.80470000001</v>
          </cell>
          <cell r="F14">
            <v>144385.8481</v>
          </cell>
          <cell r="I14">
            <v>385849.62470000004</v>
          </cell>
        </row>
        <row r="15">
          <cell r="B15">
            <v>40506.42</v>
          </cell>
          <cell r="C15">
            <v>96928.62</v>
          </cell>
          <cell r="D15">
            <v>28971.5452</v>
          </cell>
          <cell r="E15">
            <v>70598.684999999998</v>
          </cell>
          <cell r="F15">
            <v>69477.965200000006</v>
          </cell>
          <cell r="I15">
            <v>167527.30499999999</v>
          </cell>
        </row>
        <row r="16">
          <cell r="B16">
            <v>28600.09</v>
          </cell>
          <cell r="C16">
            <v>69867.009999999995</v>
          </cell>
          <cell r="D16">
            <v>46676.655899999998</v>
          </cell>
          <cell r="E16">
            <v>118468.4262</v>
          </cell>
          <cell r="F16">
            <v>75276.745899999994</v>
          </cell>
          <cell r="I16">
            <v>188335.4362</v>
          </cell>
        </row>
        <row r="17">
          <cell r="B17">
            <v>17245.669999999998</v>
          </cell>
          <cell r="C17">
            <v>40317.300000000003</v>
          </cell>
          <cell r="D17">
            <v>15472.705900000001</v>
          </cell>
          <cell r="E17">
            <v>37057.695</v>
          </cell>
          <cell r="F17">
            <v>32718.375899999999</v>
          </cell>
          <cell r="I17">
            <v>77374.994999999995</v>
          </cell>
        </row>
        <row r="18">
          <cell r="B18">
            <v>90427.49</v>
          </cell>
          <cell r="C18">
            <v>222588</v>
          </cell>
          <cell r="D18">
            <v>90929.723800000007</v>
          </cell>
          <cell r="E18">
            <v>216132.45170000001</v>
          </cell>
          <cell r="F18">
            <v>181357.21380000003</v>
          </cell>
          <cell r="I18">
            <v>438720.45169999998</v>
          </cell>
        </row>
        <row r="19">
          <cell r="B19">
            <v>40336.58</v>
          </cell>
          <cell r="C19">
            <v>94275.1</v>
          </cell>
          <cell r="D19">
            <v>59195.774400000002</v>
          </cell>
          <cell r="E19">
            <v>151597.48759999999</v>
          </cell>
          <cell r="F19">
            <v>99532.354400000011</v>
          </cell>
          <cell r="I19">
            <v>245872.5876</v>
          </cell>
        </row>
        <row r="20">
          <cell r="B20">
            <v>62017.86</v>
          </cell>
          <cell r="C20">
            <v>150700.68</v>
          </cell>
          <cell r="D20">
            <v>30181.7539</v>
          </cell>
          <cell r="E20">
            <v>68932.165800000002</v>
          </cell>
          <cell r="F20">
            <v>92199.613899999997</v>
          </cell>
          <cell r="I20">
            <v>219632.84580000001</v>
          </cell>
        </row>
        <row r="21">
          <cell r="B21">
            <v>55142.27</v>
          </cell>
          <cell r="C21">
            <v>131171.44999999998</v>
          </cell>
          <cell r="D21">
            <v>23840.213100000001</v>
          </cell>
          <cell r="E21">
            <v>58455.304600000003</v>
          </cell>
          <cell r="F21">
            <v>78982.483099999998</v>
          </cell>
          <cell r="I21">
            <v>189626.75459999999</v>
          </cell>
        </row>
        <row r="22">
          <cell r="B22">
            <v>118927.93</v>
          </cell>
          <cell r="C22">
            <v>296874.39</v>
          </cell>
          <cell r="D22">
            <v>94843.724000000002</v>
          </cell>
          <cell r="E22">
            <v>244686.7476</v>
          </cell>
          <cell r="F22">
            <v>213771.65399999998</v>
          </cell>
          <cell r="I22">
            <v>541561.13760000002</v>
          </cell>
        </row>
        <row r="23">
          <cell r="B23">
            <v>30610.97</v>
          </cell>
          <cell r="C23">
            <v>72060.56</v>
          </cell>
          <cell r="D23">
            <v>16224.5448</v>
          </cell>
          <cell r="E23">
            <v>34333.270299999996</v>
          </cell>
          <cell r="F23">
            <v>46835.514800000004</v>
          </cell>
          <cell r="I23">
            <v>106393.8303</v>
          </cell>
        </row>
        <row r="24">
          <cell r="B24">
            <v>12491.56</v>
          </cell>
          <cell r="C24">
            <v>27761.98</v>
          </cell>
          <cell r="D24">
            <v>6962.4153099999994</v>
          </cell>
          <cell r="E24">
            <v>16981.95264</v>
          </cell>
          <cell r="F24">
            <v>19453.975309999998</v>
          </cell>
          <cell r="I24">
            <v>44743.932639999999</v>
          </cell>
        </row>
        <row r="25">
          <cell r="B25">
            <v>34611.08</v>
          </cell>
          <cell r="C25">
            <v>73002.91</v>
          </cell>
          <cell r="D25">
            <v>25076.633999999998</v>
          </cell>
          <cell r="E25">
            <v>47954.4208</v>
          </cell>
          <cell r="F25">
            <v>59687.714</v>
          </cell>
          <cell r="I25">
            <v>120957.3308</v>
          </cell>
        </row>
        <row r="26">
          <cell r="B26">
            <v>62525.25</v>
          </cell>
          <cell r="C26">
            <v>146170.97999999998</v>
          </cell>
          <cell r="D26">
            <v>32238.428100000001</v>
          </cell>
          <cell r="E26">
            <v>71665.371100000004</v>
          </cell>
          <cell r="F26">
            <v>94763.678100000005</v>
          </cell>
          <cell r="I26">
            <v>217836.35109999997</v>
          </cell>
        </row>
        <row r="27">
          <cell r="B27">
            <v>15481.06</v>
          </cell>
          <cell r="C27">
            <v>38652.65</v>
          </cell>
          <cell r="D27">
            <v>17333.9925</v>
          </cell>
          <cell r="E27">
            <v>40949.590799999998</v>
          </cell>
          <cell r="F27">
            <v>32815.052499999998</v>
          </cell>
          <cell r="I27">
            <v>79602.2408</v>
          </cell>
        </row>
        <row r="28">
          <cell r="B28">
            <v>41895.120000000003</v>
          </cell>
          <cell r="C28">
            <v>104423.61</v>
          </cell>
          <cell r="D28">
            <v>42721.430500000002</v>
          </cell>
          <cell r="E28">
            <v>101853.34570000001</v>
          </cell>
          <cell r="F28">
            <v>84616.550500000012</v>
          </cell>
          <cell r="I28">
            <v>206276.95569999999</v>
          </cell>
        </row>
        <row r="29">
          <cell r="B29">
            <v>5499.02</v>
          </cell>
          <cell r="C29">
            <v>18159.32</v>
          </cell>
          <cell r="D29">
            <v>2338.5086000000001</v>
          </cell>
          <cell r="E29">
            <v>6333.3954000000003</v>
          </cell>
          <cell r="F29">
            <v>7837.5286000000006</v>
          </cell>
          <cell r="I29">
            <v>24492.715400000001</v>
          </cell>
        </row>
        <row r="30">
          <cell r="B30">
            <v>47277.59</v>
          </cell>
          <cell r="C30">
            <v>124883.62999999999</v>
          </cell>
          <cell r="D30">
            <v>27202.918099999999</v>
          </cell>
          <cell r="E30">
            <v>72188.913100000005</v>
          </cell>
          <cell r="F30">
            <v>74480.508099999992</v>
          </cell>
          <cell r="I30">
            <v>197072.54310000001</v>
          </cell>
        </row>
        <row r="31">
          <cell r="B31">
            <v>23059.919999999998</v>
          </cell>
          <cell r="C31">
            <v>62826.27</v>
          </cell>
          <cell r="D31">
            <v>11826.8987</v>
          </cell>
          <cell r="E31">
            <v>32699.161199999999</v>
          </cell>
          <cell r="F31">
            <v>34886.818699999996</v>
          </cell>
          <cell r="I31">
            <v>95525.431199999992</v>
          </cell>
        </row>
        <row r="32">
          <cell r="B32">
            <v>6818.3</v>
          </cell>
          <cell r="C32">
            <v>19599.47</v>
          </cell>
          <cell r="D32">
            <v>2442.9785999999999</v>
          </cell>
          <cell r="E32">
            <v>6906.3858</v>
          </cell>
          <cell r="F32">
            <v>9261.2785999999996</v>
          </cell>
          <cell r="I32">
            <v>26505.855800000001</v>
          </cell>
        </row>
        <row r="33">
          <cell r="B33">
            <v>9387.02</v>
          </cell>
          <cell r="C33">
            <v>23483.739999999998</v>
          </cell>
          <cell r="D33">
            <v>4915.1521000000002</v>
          </cell>
          <cell r="E33">
            <v>12454.914199999999</v>
          </cell>
          <cell r="F33">
            <v>14302.1721</v>
          </cell>
          <cell r="I33">
            <v>35938.654199999997</v>
          </cell>
        </row>
        <row r="34">
          <cell r="B34">
            <v>29299.34</v>
          </cell>
          <cell r="C34">
            <v>70729.009999999995</v>
          </cell>
          <cell r="D34">
            <v>15921.356400000001</v>
          </cell>
          <cell r="E34">
            <v>41056.047400000003</v>
          </cell>
          <cell r="F34">
            <v>45220.696400000001</v>
          </cell>
          <cell r="I34">
            <v>111785.05739999999</v>
          </cell>
        </row>
        <row r="35">
          <cell r="B35">
            <v>1234076.3500000003</v>
          </cell>
          <cell r="C35">
            <v>3046768.6400000001</v>
          </cell>
          <cell r="D35">
            <v>1011362.5232270001</v>
          </cell>
          <cell r="E35">
            <v>2462797.0268479995</v>
          </cell>
          <cell r="F35">
            <v>2245438.8732270002</v>
          </cell>
          <cell r="I35">
            <v>5509565.6668480001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/>
      <sheetData sheetId="1">
        <row r="2">
          <cell r="B2">
            <v>162.12003600220001</v>
          </cell>
        </row>
        <row r="3">
          <cell r="B3">
            <v>117.51043414</v>
          </cell>
        </row>
        <row r="4">
          <cell r="B4">
            <v>9.5860900299999994</v>
          </cell>
        </row>
        <row r="5">
          <cell r="B5">
            <v>34.8779708422</v>
          </cell>
        </row>
        <row r="6">
          <cell r="B6">
            <v>0.14554099000000001</v>
          </cell>
        </row>
        <row r="7">
          <cell r="B7">
            <v>129.486560685</v>
          </cell>
        </row>
        <row r="8">
          <cell r="B8">
            <v>71.15669595</v>
          </cell>
        </row>
        <row r="9">
          <cell r="B9">
            <v>49.081006520000003</v>
          </cell>
        </row>
        <row r="10">
          <cell r="B10">
            <v>9.2372328420000009</v>
          </cell>
        </row>
        <row r="11">
          <cell r="B11">
            <v>1.1625373E-2</v>
          </cell>
        </row>
        <row r="12">
          <cell r="B12">
            <v>291.60659668720001</v>
          </cell>
        </row>
        <row r="13">
          <cell r="B13">
            <v>188.66713009</v>
          </cell>
        </row>
        <row r="14">
          <cell r="B14">
            <v>49.081006520000003</v>
          </cell>
        </row>
        <row r="15">
          <cell r="B15">
            <v>18.823322871999999</v>
          </cell>
        </row>
        <row r="16">
          <cell r="B16">
            <v>34.889596215200001</v>
          </cell>
        </row>
        <row r="17">
          <cell r="B17">
            <v>0.14554099000000001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E28" sqref="E28"/>
    </sheetView>
  </sheetViews>
  <sheetFormatPr defaultRowHeight="13.5"/>
  <sheetData>
    <row r="1" spans="1:14" ht="18.75">
      <c r="A1" s="1" t="s">
        <v>0</v>
      </c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2</v>
      </c>
    </row>
    <row r="4" spans="1:14">
      <c r="A4" s="6" t="s">
        <v>3</v>
      </c>
      <c r="B4" s="7" t="s">
        <v>4</v>
      </c>
      <c r="C4" s="8"/>
      <c r="D4" s="8"/>
      <c r="E4" s="8"/>
      <c r="F4" s="8"/>
      <c r="G4" s="9"/>
      <c r="H4" s="7" t="s">
        <v>5</v>
      </c>
      <c r="I4" s="8"/>
      <c r="J4" s="8"/>
      <c r="K4" s="8"/>
      <c r="L4" s="8"/>
      <c r="M4" s="10"/>
      <c r="N4" s="6" t="s">
        <v>6</v>
      </c>
    </row>
    <row r="5" spans="1:14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  <c r="G5" s="14" t="s">
        <v>12</v>
      </c>
      <c r="H5" s="12" t="s">
        <v>7</v>
      </c>
      <c r="I5" s="12" t="s">
        <v>13</v>
      </c>
      <c r="J5" s="13" t="s">
        <v>8</v>
      </c>
      <c r="K5" s="15" t="s">
        <v>9</v>
      </c>
      <c r="L5" s="16" t="s">
        <v>11</v>
      </c>
      <c r="M5" s="12" t="s">
        <v>12</v>
      </c>
      <c r="N5" s="11"/>
    </row>
    <row r="6" spans="1:14">
      <c r="A6" s="17" t="s">
        <v>14</v>
      </c>
      <c r="B6" s="18">
        <v>117.51043414</v>
      </c>
      <c r="C6" s="18">
        <v>9.5860900299999994</v>
      </c>
      <c r="D6" s="18">
        <v>34.8779708422</v>
      </c>
      <c r="E6" s="18">
        <v>0.14554099000000001</v>
      </c>
      <c r="F6" s="18">
        <f>SUM(B6:E6)</f>
        <v>162.12003600220001</v>
      </c>
      <c r="G6" s="18">
        <f>F6</f>
        <v>162.12003600220001</v>
      </c>
      <c r="H6" s="18">
        <v>71.15669595</v>
      </c>
      <c r="I6" s="18">
        <v>49.081006520000003</v>
      </c>
      <c r="J6" s="18">
        <v>9.2372328420000009</v>
      </c>
      <c r="K6" s="18">
        <v>1.1625373E-2</v>
      </c>
      <c r="L6" s="18">
        <f>SUM(H6:K6)</f>
        <v>129.486560685</v>
      </c>
      <c r="M6" s="18">
        <f>L6</f>
        <v>129.486560685</v>
      </c>
      <c r="N6" s="18">
        <f>F6+L6</f>
        <v>291.60659668720001</v>
      </c>
    </row>
    <row r="7" spans="1:14">
      <c r="A7" s="17" t="s">
        <v>15</v>
      </c>
      <c r="B7" s="18">
        <v>104.77761228</v>
      </c>
      <c r="C7" s="18">
        <v>11.62658467</v>
      </c>
      <c r="D7" s="18">
        <v>36.423515583700002</v>
      </c>
      <c r="E7" s="18">
        <v>0.13063585</v>
      </c>
      <c r="F7" s="18">
        <f>SUM(B7:E7)</f>
        <v>152.95834838370001</v>
      </c>
      <c r="G7" s="18">
        <f>G6+F7</f>
        <v>315.07838438589999</v>
      </c>
      <c r="H7" s="18">
        <v>69.187029800000005</v>
      </c>
      <c r="I7" s="18">
        <v>49.99214508</v>
      </c>
      <c r="J7" s="18">
        <v>9.3969282251000017</v>
      </c>
      <c r="K7" s="18">
        <v>7.0870689999999997E-3</v>
      </c>
      <c r="L7" s="18">
        <f>SUM(H7:K7)</f>
        <v>128.5831901741</v>
      </c>
      <c r="M7" s="18">
        <f>M6+L7</f>
        <v>258.0697508591</v>
      </c>
      <c r="N7" s="18">
        <f>F7+L7</f>
        <v>281.54153855779998</v>
      </c>
    </row>
    <row r="8" spans="1:14">
      <c r="A8" s="17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>
      <c r="A9" s="17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>
      <c r="A10" s="17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17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>
      <c r="A12" s="17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>
      <c r="A13" s="17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7" t="s">
        <v>22</v>
      </c>
      <c r="B14" s="19"/>
      <c r="C14" s="19"/>
      <c r="D14" s="19"/>
      <c r="E14" s="19"/>
      <c r="F14" s="20"/>
      <c r="G14" s="19"/>
      <c r="H14" s="19"/>
      <c r="I14" s="19"/>
      <c r="J14" s="19"/>
      <c r="K14" s="19"/>
      <c r="L14" s="19"/>
      <c r="M14" s="19"/>
      <c r="N14" s="19"/>
    </row>
    <row r="15" spans="1:14">
      <c r="A15" s="17" t="s">
        <v>23</v>
      </c>
      <c r="B15" s="19"/>
      <c r="C15" s="19"/>
      <c r="D15" s="19"/>
      <c r="E15" s="19"/>
      <c r="F15" s="20"/>
      <c r="G15" s="19"/>
      <c r="H15" s="19"/>
      <c r="I15" s="19"/>
      <c r="J15" s="19"/>
      <c r="K15" s="19"/>
      <c r="L15" s="19"/>
      <c r="M15" s="19"/>
      <c r="N15" s="19"/>
    </row>
    <row r="16" spans="1:14">
      <c r="A16" s="17" t="s">
        <v>24</v>
      </c>
      <c r="B16" s="19"/>
      <c r="C16" s="19"/>
      <c r="D16" s="19"/>
      <c r="E16" s="19"/>
      <c r="F16" s="20"/>
      <c r="G16" s="19"/>
      <c r="H16" s="19"/>
      <c r="I16" s="19"/>
      <c r="J16" s="19"/>
      <c r="K16" s="19"/>
      <c r="L16" s="19"/>
      <c r="M16" s="19"/>
      <c r="N16" s="19"/>
    </row>
    <row r="17" spans="1:14">
      <c r="A17" s="17" t="s">
        <v>25</v>
      </c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19"/>
      <c r="M17" s="19"/>
      <c r="N17" s="19"/>
    </row>
    <row r="18" spans="1:14">
      <c r="A18" s="12" t="s">
        <v>26</v>
      </c>
      <c r="B18" s="18">
        <f>SUM(B6:B17)</f>
        <v>222.28804642</v>
      </c>
      <c r="C18" s="18">
        <f>SUM(C6:C17)</f>
        <v>21.212674700000001</v>
      </c>
      <c r="D18" s="18">
        <f>SUM(D6:D17)</f>
        <v>71.301486425900009</v>
      </c>
      <c r="E18" s="18">
        <f>SUM(E6:E17)</f>
        <v>0.27617683999999998</v>
      </c>
      <c r="F18" s="18" t="s">
        <v>27</v>
      </c>
      <c r="G18" s="18" t="s">
        <v>27</v>
      </c>
      <c r="H18" s="18">
        <f>SUM(H6:H17)</f>
        <v>140.34372575</v>
      </c>
      <c r="I18" s="18">
        <f>SUM(I6:I17)</f>
        <v>99.073151600000003</v>
      </c>
      <c r="J18" s="18">
        <f>SUM(J6:J17)</f>
        <v>18.634161067100003</v>
      </c>
      <c r="K18" s="18">
        <f>SUM(K6:K17)</f>
        <v>1.8712441999999999E-2</v>
      </c>
      <c r="L18" s="18" t="s">
        <v>27</v>
      </c>
      <c r="M18" s="18" t="s">
        <v>27</v>
      </c>
      <c r="N18" s="18">
        <f>SUM(N6:N17)</f>
        <v>573.14813524500005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D26" sqref="D26"/>
    </sheetView>
  </sheetViews>
  <sheetFormatPr defaultRowHeight="13.5"/>
  <cols>
    <col min="1" max="1" width="22.875" customWidth="1"/>
    <col min="4" max="4" width="11.375" customWidth="1"/>
    <col min="5" max="5" width="11.25" customWidth="1"/>
    <col min="8" max="8" width="10.25" customWidth="1"/>
  </cols>
  <sheetData>
    <row r="1" spans="1:8" ht="18.75">
      <c r="A1" s="1" t="s">
        <v>71</v>
      </c>
    </row>
    <row r="2" spans="1:8" ht="20.25">
      <c r="A2" s="35" t="s">
        <v>72</v>
      </c>
      <c r="B2" s="35"/>
      <c r="C2" s="35"/>
      <c r="D2" s="35"/>
      <c r="E2" s="35"/>
      <c r="F2" s="35"/>
      <c r="G2" s="35"/>
      <c r="H2" s="35"/>
    </row>
    <row r="3" spans="1:8">
      <c r="A3" s="36"/>
      <c r="B3" s="36"/>
      <c r="C3" s="36"/>
      <c r="D3" s="37"/>
      <c r="E3" s="37"/>
      <c r="F3" s="36"/>
      <c r="G3" s="36"/>
      <c r="H3" s="36"/>
    </row>
    <row r="4" spans="1:8">
      <c r="A4" s="27" t="s">
        <v>73</v>
      </c>
      <c r="B4" s="27" t="s">
        <v>33</v>
      </c>
      <c r="C4" s="27"/>
      <c r="D4" s="27"/>
      <c r="E4" s="27"/>
      <c r="F4" s="27" t="s">
        <v>34</v>
      </c>
      <c r="G4" s="27"/>
      <c r="H4" s="27"/>
    </row>
    <row r="5" spans="1:8">
      <c r="A5" s="27"/>
      <c r="B5" s="12" t="s">
        <v>74</v>
      </c>
      <c r="C5" s="12" t="s">
        <v>75</v>
      </c>
      <c r="D5" s="38" t="s">
        <v>76</v>
      </c>
      <c r="E5" s="38" t="s">
        <v>77</v>
      </c>
      <c r="F5" s="12" t="s">
        <v>74</v>
      </c>
      <c r="G5" s="12" t="s">
        <v>75</v>
      </c>
      <c r="H5" s="38" t="s">
        <v>76</v>
      </c>
    </row>
    <row r="6" spans="1:8">
      <c r="A6" s="39" t="s">
        <v>78</v>
      </c>
      <c r="B6" s="18">
        <f>SUM(B7:B10)</f>
        <v>152.95834838370001</v>
      </c>
      <c r="C6" s="18">
        <f>SUM(C7:C10)</f>
        <v>123.40763500000001</v>
      </c>
      <c r="D6" s="40">
        <f>(B6-C6)/C6</f>
        <v>0.23945611941838119</v>
      </c>
      <c r="E6" s="40">
        <f>(B6-[2]上月!B2)/[2]上月!B2</f>
        <v>-5.6511754157121397E-2</v>
      </c>
      <c r="F6" s="18">
        <f>SUM(F7:F10)</f>
        <v>315.07838438590005</v>
      </c>
      <c r="G6" s="18">
        <f>SUM(G7:G10)</f>
        <v>304.67693500000001</v>
      </c>
      <c r="H6" s="40">
        <f>(F6-G6)/G6</f>
        <v>3.4139274067136183E-2</v>
      </c>
    </row>
    <row r="7" spans="1:8">
      <c r="A7" s="41" t="s">
        <v>79</v>
      </c>
      <c r="B7" s="18">
        <v>104.77761228</v>
      </c>
      <c r="C7" s="18">
        <v>81.372504000000006</v>
      </c>
      <c r="D7" s="40">
        <f t="shared" ref="D7:D18" si="0">(B7-C7)/C7</f>
        <v>0.28762920064497449</v>
      </c>
      <c r="E7" s="40">
        <f>(B7-[2]上月!B3)/[2]上月!B3</f>
        <v>-0.1083548193246425</v>
      </c>
      <c r="F7" s="18">
        <v>222.28804642</v>
      </c>
      <c r="G7" s="18">
        <v>210.42260399999998</v>
      </c>
      <c r="H7" s="40">
        <f>(F7-G7)/G7</f>
        <v>5.6388630282324721E-2</v>
      </c>
    </row>
    <row r="8" spans="1:8">
      <c r="A8" s="41" t="s">
        <v>80</v>
      </c>
      <c r="B8" s="18">
        <v>11.62658467</v>
      </c>
      <c r="C8" s="18">
        <v>12.323509</v>
      </c>
      <c r="D8" s="40">
        <f>(B8-C8)/C8</f>
        <v>-5.6552425936476365E-2</v>
      </c>
      <c r="E8" s="40">
        <f>(B8-[2]上月!B4)/[2]上月!B4</f>
        <v>0.21285994953252077</v>
      </c>
      <c r="F8" s="18">
        <v>21.212674700000001</v>
      </c>
      <c r="G8" s="18">
        <v>25.052309000000001</v>
      </c>
      <c r="H8" s="40">
        <f>(F8-G8)/G8</f>
        <v>-0.15326468709930091</v>
      </c>
    </row>
    <row r="9" spans="1:8">
      <c r="A9" s="41" t="s">
        <v>81</v>
      </c>
      <c r="B9" s="18">
        <v>36.423515583700002</v>
      </c>
      <c r="C9" s="18">
        <v>29.559890000000003</v>
      </c>
      <c r="D9" s="40">
        <f>(B9-C9)/C9</f>
        <v>0.23219388109022052</v>
      </c>
      <c r="E9" s="40">
        <f>(B9-[2]上月!B5)/[2]上月!B5</f>
        <v>4.4312920281187836E-2</v>
      </c>
      <c r="F9" s="18">
        <v>71.301486425900009</v>
      </c>
      <c r="G9" s="18">
        <v>68.815789999999993</v>
      </c>
      <c r="H9" s="40">
        <f>(F9-G9)/G9</f>
        <v>3.612101853222955E-2</v>
      </c>
    </row>
    <row r="10" spans="1:8">
      <c r="A10" s="41" t="s">
        <v>82</v>
      </c>
      <c r="B10" s="18">
        <v>0.13063585</v>
      </c>
      <c r="C10" s="18">
        <v>0.15173200000000001</v>
      </c>
      <c r="D10" s="40">
        <f>(B10-C10)/C10</f>
        <v>-0.13903560224606548</v>
      </c>
      <c r="E10" s="40">
        <f>(B10-[2]上月!B6)/[2]上月!B6</f>
        <v>-0.10241197342411928</v>
      </c>
      <c r="F10" s="18">
        <v>0.27617683999999998</v>
      </c>
      <c r="G10" s="18">
        <v>0.38623200000000002</v>
      </c>
      <c r="H10" s="40">
        <f>(F10-G10)/G10</f>
        <v>-0.28494573209884222</v>
      </c>
    </row>
    <row r="11" spans="1:8">
      <c r="A11" s="39" t="s">
        <v>83</v>
      </c>
      <c r="B11" s="18">
        <f>SUM(B12:B15)</f>
        <v>128.5831901741</v>
      </c>
      <c r="C11" s="18">
        <f>SUM(C12:C15)</f>
        <v>101.1362523227</v>
      </c>
      <c r="D11" s="40">
        <f t="shared" si="0"/>
        <v>0.27138575160787859</v>
      </c>
      <c r="E11" s="40">
        <f>(B11-[2]上月!B7)/[2]上月!B7</f>
        <v>-6.976558077695952E-3</v>
      </c>
      <c r="F11" s="18">
        <f>SUM(F12:F15)</f>
        <v>258.0697508591</v>
      </c>
      <c r="G11" s="18">
        <f>SUM(G12:G15)</f>
        <v>246.27975232270003</v>
      </c>
      <c r="H11" s="40">
        <f t="shared" ref="H11:H18" si="1">(F11-G11)/G11</f>
        <v>4.7872382626694965E-2</v>
      </c>
    </row>
    <row r="12" spans="1:8">
      <c r="A12" s="42" t="s">
        <v>84</v>
      </c>
      <c r="B12" s="18">
        <v>69.187029800000005</v>
      </c>
      <c r="C12" s="18">
        <v>54.919656339999996</v>
      </c>
      <c r="D12" s="40">
        <f t="shared" si="0"/>
        <v>0.25978628438008922</v>
      </c>
      <c r="E12" s="40">
        <f>(B12-[2]上月!B8)/[2]上月!B8</f>
        <v>-2.7680685896152753E-2</v>
      </c>
      <c r="F12" s="18">
        <v>140.34372575</v>
      </c>
      <c r="G12" s="18">
        <v>138.93455634</v>
      </c>
      <c r="H12" s="40">
        <f t="shared" si="1"/>
        <v>1.0142684779958494E-2</v>
      </c>
    </row>
    <row r="13" spans="1:8">
      <c r="A13" s="42" t="s">
        <v>85</v>
      </c>
      <c r="B13" s="18">
        <v>49.99214508</v>
      </c>
      <c r="C13" s="18">
        <v>35.951317660000001</v>
      </c>
      <c r="D13" s="40">
        <f t="shared" si="0"/>
        <v>0.39055112117968471</v>
      </c>
      <c r="E13" s="40">
        <f>(B13-[2]上月!B9)/[2]上月!B9</f>
        <v>1.8563974633012431E-2</v>
      </c>
      <c r="F13" s="18">
        <v>99.073151600000003</v>
      </c>
      <c r="G13" s="18">
        <v>85.335317660000001</v>
      </c>
      <c r="H13" s="40">
        <f t="shared" si="1"/>
        <v>0.16098649793202166</v>
      </c>
    </row>
    <row r="14" spans="1:8">
      <c r="A14" s="42" t="s">
        <v>86</v>
      </c>
      <c r="B14" s="18">
        <v>9.3969282251000017</v>
      </c>
      <c r="C14" s="18">
        <v>10.259804021700001</v>
      </c>
      <c r="D14" s="40">
        <f>(B14-C14)/C14</f>
        <v>-8.410256129405333E-2</v>
      </c>
      <c r="E14" s="40">
        <f>(B14-[2]上月!B10)/[2]上月!B10</f>
        <v>1.7288227527825776E-2</v>
      </c>
      <c r="F14" s="18">
        <v>18.634161067100003</v>
      </c>
      <c r="G14" s="18">
        <v>22.000504021700003</v>
      </c>
      <c r="H14" s="40">
        <f t="shared" si="1"/>
        <v>-0.15301208332680186</v>
      </c>
    </row>
    <row r="15" spans="1:8">
      <c r="A15" s="42" t="s">
        <v>87</v>
      </c>
      <c r="B15" s="18">
        <v>7.0870689999999997E-3</v>
      </c>
      <c r="C15" s="18">
        <v>5.474301E-3</v>
      </c>
      <c r="D15" s="40">
        <f>(B15-C15)/C15</f>
        <v>0.29460711056991562</v>
      </c>
      <c r="E15" s="40">
        <f>(B15-[2]上月!B11)/[2]上月!B11</f>
        <v>-0.39037921621955701</v>
      </c>
      <c r="F15" s="18">
        <v>1.8712441999999999E-2</v>
      </c>
      <c r="G15" s="18">
        <v>9.3743009999999998E-3</v>
      </c>
      <c r="H15" s="40">
        <f t="shared" si="1"/>
        <v>0.9961426457289988</v>
      </c>
    </row>
    <row r="16" spans="1:8">
      <c r="A16" s="39" t="s">
        <v>88</v>
      </c>
      <c r="B16" s="18">
        <f>B6+B11</f>
        <v>281.54153855779998</v>
      </c>
      <c r="C16" s="18">
        <f>SUM(C17:C21)</f>
        <v>224.54388732270004</v>
      </c>
      <c r="D16" s="40">
        <f t="shared" si="0"/>
        <v>0.25383746542691038</v>
      </c>
      <c r="E16" s="40">
        <f>(B16-[2]上月!B12)/[2]上月!B12</f>
        <v>-3.4515879420233403E-2</v>
      </c>
      <c r="F16" s="18">
        <f>F6+F11</f>
        <v>573.14813524500005</v>
      </c>
      <c r="G16" s="18">
        <f>G6+G11</f>
        <v>550.95668732270008</v>
      </c>
      <c r="H16" s="40">
        <f t="shared" si="1"/>
        <v>4.0278026263981526E-2</v>
      </c>
    </row>
    <row r="17" spans="1:8">
      <c r="A17" s="42" t="s">
        <v>89</v>
      </c>
      <c r="B17" s="18">
        <f>B7+B12</f>
        <v>173.96464208</v>
      </c>
      <c r="C17" s="18">
        <f>C7+C12</f>
        <v>136.29216034000001</v>
      </c>
      <c r="D17" s="40">
        <f>(B17-C17)/C17</f>
        <v>0.27640974833784038</v>
      </c>
      <c r="E17" s="40">
        <f>(B17-[2]上月!B13)/[2]上月!B13</f>
        <v>-7.7928190262853206E-2</v>
      </c>
      <c r="F17" s="18">
        <f>F7+F12</f>
        <v>362.63177216999998</v>
      </c>
      <c r="G17" s="18">
        <f>G7+G12</f>
        <v>349.35716033999995</v>
      </c>
      <c r="H17" s="40">
        <f t="shared" si="1"/>
        <v>3.7997251343241292E-2</v>
      </c>
    </row>
    <row r="18" spans="1:8">
      <c r="A18" s="42" t="s">
        <v>90</v>
      </c>
      <c r="B18" s="18">
        <f>B13</f>
        <v>49.99214508</v>
      </c>
      <c r="C18" s="18">
        <f>C13</f>
        <v>35.951317660000001</v>
      </c>
      <c r="D18" s="40">
        <f t="shared" si="0"/>
        <v>0.39055112117968471</v>
      </c>
      <c r="E18" s="40">
        <f>(B18-[2]上月!B14)/[2]上月!B14</f>
        <v>1.8563974633012431E-2</v>
      </c>
      <c r="F18" s="18">
        <f>F13</f>
        <v>99.073151600000003</v>
      </c>
      <c r="G18" s="18">
        <f>G13</f>
        <v>85.335317660000001</v>
      </c>
      <c r="H18" s="40">
        <f t="shared" si="1"/>
        <v>0.16098649793202166</v>
      </c>
    </row>
    <row r="19" spans="1:8">
      <c r="A19" s="42" t="s">
        <v>91</v>
      </c>
      <c r="B19" s="18">
        <f>B8+B14</f>
        <v>21.023512895100001</v>
      </c>
      <c r="C19" s="18">
        <f>C8+C14</f>
        <v>22.5833130217</v>
      </c>
      <c r="D19" s="40">
        <f>(B19-C19)/C19</f>
        <v>-6.9068702413202537E-2</v>
      </c>
      <c r="E19" s="40">
        <f>(B19-[2]上月!B15)/[2]上月!B15</f>
        <v>0.11688637750419835</v>
      </c>
      <c r="F19" s="18">
        <f>F8+F14</f>
        <v>39.846835767100004</v>
      </c>
      <c r="G19" s="18">
        <f>G8+G14</f>
        <v>47.052813021700004</v>
      </c>
      <c r="H19" s="40">
        <f>(F19-G19)/G19</f>
        <v>-0.1531465770447501</v>
      </c>
    </row>
    <row r="20" spans="1:8">
      <c r="A20" s="42" t="s">
        <v>92</v>
      </c>
      <c r="B20" s="18">
        <f>B9+B15</f>
        <v>36.430602652700003</v>
      </c>
      <c r="C20" s="18">
        <f>C9+C15</f>
        <v>29.565364301000002</v>
      </c>
      <c r="D20" s="40">
        <f>(B20-C20)/C20</f>
        <v>0.23220543747765673</v>
      </c>
      <c r="E20" s="40">
        <f>(B20-[2]上月!B16)/[2]上月!B16</f>
        <v>4.4168078873571118E-2</v>
      </c>
      <c r="F20" s="18">
        <f>F9+F15</f>
        <v>71.320198867900004</v>
      </c>
      <c r="G20" s="18">
        <f>G9+G15</f>
        <v>68.825164300999987</v>
      </c>
      <c r="H20" s="40">
        <f>(F20-G20)/G20</f>
        <v>3.6251777852476061E-2</v>
      </c>
    </row>
    <row r="21" spans="1:8">
      <c r="A21" s="42" t="s">
        <v>93</v>
      </c>
      <c r="B21" s="18">
        <f>B10</f>
        <v>0.13063585</v>
      </c>
      <c r="C21" s="18">
        <f>C10</f>
        <v>0.15173200000000001</v>
      </c>
      <c r="D21" s="40">
        <f>(B21-C21)/C21</f>
        <v>-0.13903560224606548</v>
      </c>
      <c r="E21" s="40">
        <f>(B21-[2]上月!B17)/[2]上月!B17</f>
        <v>-0.10241197342411928</v>
      </c>
      <c r="F21" s="18">
        <f>F10</f>
        <v>0.27617683999999998</v>
      </c>
      <c r="G21" s="18">
        <f>G10</f>
        <v>0.38623200000000002</v>
      </c>
      <c r="H21" s="40">
        <f>(F21-G21)/G21</f>
        <v>-0.28494573209884222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O25" sqref="O25"/>
    </sheetView>
  </sheetViews>
  <sheetFormatPr defaultRowHeight="13.5"/>
  <sheetData>
    <row r="1" spans="1:13" ht="2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23"/>
      <c r="B2" s="24"/>
      <c r="C2" s="25"/>
      <c r="D2" s="24"/>
      <c r="E2" s="25"/>
      <c r="F2" s="24"/>
      <c r="G2" s="25"/>
      <c r="H2" s="24"/>
      <c r="I2" s="25"/>
      <c r="J2" s="24"/>
      <c r="K2" s="25"/>
      <c r="L2" s="26" t="s">
        <v>29</v>
      </c>
      <c r="M2" s="26"/>
    </row>
    <row r="3" spans="1:13">
      <c r="A3" s="27" t="s">
        <v>30</v>
      </c>
      <c r="B3" s="27" t="s">
        <v>4</v>
      </c>
      <c r="C3" s="28"/>
      <c r="D3" s="28"/>
      <c r="E3" s="28"/>
      <c r="F3" s="27" t="s">
        <v>31</v>
      </c>
      <c r="G3" s="28"/>
      <c r="H3" s="28"/>
      <c r="I3" s="28"/>
      <c r="J3" s="27" t="s">
        <v>32</v>
      </c>
      <c r="K3" s="28"/>
      <c r="L3" s="28"/>
      <c r="M3" s="28"/>
    </row>
    <row r="4" spans="1:13">
      <c r="A4" s="27"/>
      <c r="B4" s="7" t="s">
        <v>33</v>
      </c>
      <c r="C4" s="8"/>
      <c r="D4" s="27" t="s">
        <v>34</v>
      </c>
      <c r="E4" s="28"/>
      <c r="F4" s="7" t="s">
        <v>33</v>
      </c>
      <c r="G4" s="8"/>
      <c r="H4" s="27" t="s">
        <v>34</v>
      </c>
      <c r="I4" s="28"/>
      <c r="J4" s="7" t="s">
        <v>33</v>
      </c>
      <c r="K4" s="8"/>
      <c r="L4" s="27" t="s">
        <v>34</v>
      </c>
      <c r="M4" s="28"/>
    </row>
    <row r="5" spans="1:13">
      <c r="A5" s="27"/>
      <c r="B5" s="29" t="s">
        <v>35</v>
      </c>
      <c r="C5" s="30" t="s">
        <v>36</v>
      </c>
      <c r="D5" s="29" t="s">
        <v>37</v>
      </c>
      <c r="E5" s="30" t="s">
        <v>36</v>
      </c>
      <c r="F5" s="29" t="s">
        <v>35</v>
      </c>
      <c r="G5" s="30" t="s">
        <v>36</v>
      </c>
      <c r="H5" s="29" t="s">
        <v>37</v>
      </c>
      <c r="I5" s="30" t="s">
        <v>36</v>
      </c>
      <c r="J5" s="29" t="s">
        <v>35</v>
      </c>
      <c r="K5" s="30" t="s">
        <v>36</v>
      </c>
      <c r="L5" s="29" t="s">
        <v>37</v>
      </c>
      <c r="M5" s="30" t="s">
        <v>36</v>
      </c>
    </row>
    <row r="6" spans="1:13">
      <c r="A6" s="27"/>
      <c r="B6" s="29"/>
      <c r="C6" s="31" t="s">
        <v>38</v>
      </c>
      <c r="D6" s="29"/>
      <c r="E6" s="31" t="s">
        <v>38</v>
      </c>
      <c r="F6" s="29"/>
      <c r="G6" s="31" t="s">
        <v>38</v>
      </c>
      <c r="H6" s="29"/>
      <c r="I6" s="31" t="s">
        <v>38</v>
      </c>
      <c r="J6" s="29"/>
      <c r="K6" s="31" t="s">
        <v>38</v>
      </c>
      <c r="L6" s="29"/>
      <c r="M6" s="31" t="s">
        <v>38</v>
      </c>
    </row>
    <row r="7" spans="1:13">
      <c r="A7" s="12" t="s">
        <v>39</v>
      </c>
      <c r="B7" s="32">
        <v>30741.378799999999</v>
      </c>
      <c r="C7" s="33">
        <f>(B7-[1]与16年同期销量比较!B4)/[1]与16年同期销量比较!B4*100</f>
        <v>21.607307503949873</v>
      </c>
      <c r="D7" s="32">
        <v>63017.864000000001</v>
      </c>
      <c r="E7" s="33">
        <f>(D7-[1]与16年同期销量比较!C4)/[1]与16年同期销量比较!C4*100</f>
        <v>-6.9661370062335806</v>
      </c>
      <c r="F7" s="32">
        <v>41903.534599999999</v>
      </c>
      <c r="G7" s="33">
        <f>(F7-[1]与16年同期销量比较!D4)/[1]与16年同期销量比较!D4*100</f>
        <v>49.112570896913283</v>
      </c>
      <c r="H7" s="32">
        <v>83743.568499999994</v>
      </c>
      <c r="I7" s="33">
        <f>(H7-[1]与16年同期销量比较!E4)/[1]与16年同期销量比较!E4*100</f>
        <v>20.867626569518809</v>
      </c>
      <c r="J7" s="34">
        <f>B7+F7</f>
        <v>72644.91339999999</v>
      </c>
      <c r="K7" s="33">
        <f>(J7-[1]与16年同期销量比较!F4)/[1]与16年同期销量比较!F4*100</f>
        <v>36.087160388625669</v>
      </c>
      <c r="L7" s="34">
        <f>D7+H7</f>
        <v>146761.4325</v>
      </c>
      <c r="M7" s="33">
        <f>(L7-[1]与16年同期销量比较!I4)/[1]与16年同期销量比较!I4*100</f>
        <v>7.1080595615361828</v>
      </c>
    </row>
    <row r="8" spans="1:13">
      <c r="A8" s="12" t="s">
        <v>40</v>
      </c>
      <c r="B8" s="32">
        <v>27164.895916000001</v>
      </c>
      <c r="C8" s="33">
        <f>(B8-[1]与16年同期销量比较!B5)/[1]与16年同期销量比较!B5*100</f>
        <v>26.08644516088906</v>
      </c>
      <c r="D8" s="32">
        <v>54070.217473999997</v>
      </c>
      <c r="E8" s="33">
        <f>(D8-[1]与16年同期销量比较!C5)/[1]与16年同期销量比较!C5*100</f>
        <v>-1.4619053039415024</v>
      </c>
      <c r="F8" s="32">
        <v>15177.855899999999</v>
      </c>
      <c r="G8" s="33">
        <f>(F8-[1]与16年同期销量比较!D5)/[1]与16年同期销量比较!D5*100</f>
        <v>3.5905382460676205</v>
      </c>
      <c r="H8" s="32">
        <v>31414.024699999998</v>
      </c>
      <c r="I8" s="33">
        <f>(H8-[1]与16年同期销量比较!E5)/[1]与16年同期销量比较!E5*100</f>
        <v>-15.54561893605641</v>
      </c>
      <c r="J8" s="34">
        <f>B8+F8</f>
        <v>42342.751816000004</v>
      </c>
      <c r="K8" s="33">
        <f>(J8-[1]与16年同期销量比较!F5)/[1]与16年同期销量比较!F5*100</f>
        <v>16.980437638750871</v>
      </c>
      <c r="L8" s="34">
        <f>D8+H8</f>
        <v>85484.242173999999</v>
      </c>
      <c r="M8" s="33">
        <f>(L8-[1]与16年同期销量比较!I5)/[1]与16年同期销量比较!I5*100</f>
        <v>-7.1518219380924108</v>
      </c>
    </row>
    <row r="9" spans="1:13">
      <c r="A9" s="12" t="s">
        <v>41</v>
      </c>
      <c r="B9" s="32">
        <v>39749.470862000002</v>
      </c>
      <c r="C9" s="33">
        <f>(B9-[1]与16年同期销量比较!B6)/[1]与16年同期销量比较!B6*100</f>
        <v>6.547835956500025</v>
      </c>
      <c r="D9" s="32">
        <v>84850.802916000001</v>
      </c>
      <c r="E9" s="33">
        <f>(D9-[1]与16年同期销量比较!C6)/[1]与16年同期销量比较!C6*100</f>
        <v>-11.658074364144586</v>
      </c>
      <c r="F9" s="32">
        <v>79922.356599999999</v>
      </c>
      <c r="G9" s="33">
        <f>(F9-[1]与16年同期销量比较!D6)/[1]与16年同期销量比较!D6*100</f>
        <v>15.336785077382853</v>
      </c>
      <c r="H9" s="32">
        <v>158020.40950000001</v>
      </c>
      <c r="I9" s="33">
        <f>(H9-[1]与16年同期销量比较!E6)/[1]与16年同期销量比较!E6*100</f>
        <v>5.7362144482572797</v>
      </c>
      <c r="J9" s="34">
        <f t="shared" ref="J9:J38" si="0">B9+F9</f>
        <v>119671.827462</v>
      </c>
      <c r="K9" s="33">
        <f>(J9-[1]与16年同期销量比较!F6)/[1]与16年同期销量比较!F6*100</f>
        <v>12.260967830617018</v>
      </c>
      <c r="L9" s="34">
        <f t="shared" ref="L9:L38" si="1">D9+H9</f>
        <v>242871.21241600002</v>
      </c>
      <c r="M9" s="33">
        <f>(L9-[1]与16年同期销量比较!I6)/[1]与16年同期销量比较!I6*100</f>
        <v>-1.0691512190870618</v>
      </c>
    </row>
    <row r="10" spans="1:13">
      <c r="A10" s="12" t="s">
        <v>42</v>
      </c>
      <c r="B10" s="32">
        <v>28141.750994000002</v>
      </c>
      <c r="C10" s="33">
        <f>(B10-[1]与16年同期销量比较!B7)/[1]与16年同期销量比较!B7*100</f>
        <v>15.208693228246414</v>
      </c>
      <c r="D10" s="32">
        <v>59025.444604999997</v>
      </c>
      <c r="E10" s="33">
        <f>(D10-[1]与16年同期销量比较!C7)/[1]与16年同期销量比较!C7*100</f>
        <v>-10.187916040598873</v>
      </c>
      <c r="F10" s="32">
        <v>14092.8071</v>
      </c>
      <c r="G10" s="33">
        <f>(F10-[1]与16年同期销量比较!D7)/[1]与16年同期销量比较!D7*100</f>
        <v>38.143915758916492</v>
      </c>
      <c r="H10" s="32">
        <v>29200.094999999994</v>
      </c>
      <c r="I10" s="33">
        <f>(H10-[1]与16年同期销量比较!E7)/[1]与16年同期销量比较!E7*100</f>
        <v>9.9271588874606405</v>
      </c>
      <c r="J10" s="34">
        <f t="shared" si="0"/>
        <v>42234.558094</v>
      </c>
      <c r="K10" s="33">
        <f>(J10-[1]与16年同期销量比较!F7)/[1]与16年同期销量比较!F7*100</f>
        <v>21.965438240020809</v>
      </c>
      <c r="L10" s="34">
        <f t="shared" si="1"/>
        <v>88225.539604999998</v>
      </c>
      <c r="M10" s="33">
        <f>(L10-[1]与16年同期销量比较!I7)/[1]与16年同期销量比较!I7*100</f>
        <v>-4.3979814956541325</v>
      </c>
    </row>
    <row r="11" spans="1:13">
      <c r="A11" s="12" t="s">
        <v>43</v>
      </c>
      <c r="B11" s="32">
        <v>40220.721168999997</v>
      </c>
      <c r="C11" s="33">
        <f>(B11-[1]与16年同期销量比较!B8)/[1]与16年同期销量比较!B8*100</f>
        <v>14.030201213484125</v>
      </c>
      <c r="D11" s="32">
        <v>106353.237072</v>
      </c>
      <c r="E11" s="33">
        <f>(D11-[1]与16年同期销量比较!C8)/[1]与16年同期销量比较!C8*100</f>
        <v>23.892485647955457</v>
      </c>
      <c r="F11" s="32">
        <v>26906.831299999998</v>
      </c>
      <c r="G11" s="33">
        <f>(F11-[1]与16年同期销量比较!D8)/[1]与16年同期销量比较!D8*100</f>
        <v>10.581423443074204</v>
      </c>
      <c r="H11" s="32">
        <v>59125.700400000009</v>
      </c>
      <c r="I11" s="33">
        <f>(H11-[1]与16年同期销量比较!E8)/[1]与16年同期销量比较!E8*100</f>
        <v>-2.3308629862103145</v>
      </c>
      <c r="J11" s="34">
        <f t="shared" si="0"/>
        <v>67127.552468999987</v>
      </c>
      <c r="K11" s="33">
        <f>(J11-[1]与16年同期销量比较!F8)/[1]与16年同期销量比较!F8*100</f>
        <v>12.622309647813493</v>
      </c>
      <c r="L11" s="34">
        <f t="shared" si="1"/>
        <v>165478.93747200002</v>
      </c>
      <c r="M11" s="33">
        <f>(L11-[1]与16年同期销量比较!I8)/[1]与16年同期销量比较!I8*100</f>
        <v>13.047583072994426</v>
      </c>
    </row>
    <row r="12" spans="1:13">
      <c r="A12" s="12" t="s">
        <v>44</v>
      </c>
      <c r="B12" s="32">
        <v>79451.806767000002</v>
      </c>
      <c r="C12" s="33">
        <f>(B12-[1]与16年同期销量比较!B9)/[1]与16年同期销量比较!B9*100</f>
        <v>11.00791605645137</v>
      </c>
      <c r="D12" s="32">
        <v>162933.532072</v>
      </c>
      <c r="E12" s="33">
        <f>(D12-[1]与16年同期销量比较!C9)/[1]与16年同期销量比较!C9*100</f>
        <v>-5.6647666832756762</v>
      </c>
      <c r="F12" s="32">
        <v>29487.3243</v>
      </c>
      <c r="G12" s="33">
        <f>(F12-[1]与16年同期销量比较!D9)/[1]与16年同期销量比较!D9*100</f>
        <v>-22.459354739706789</v>
      </c>
      <c r="H12" s="32">
        <v>60341.2618</v>
      </c>
      <c r="I12" s="33">
        <f>(H12-[1]与16年同期销量比较!E9)/[1]与16年同期销量比较!E9*100</f>
        <v>-29.61543365349258</v>
      </c>
      <c r="J12" s="34">
        <f t="shared" si="0"/>
        <v>108939.13106700001</v>
      </c>
      <c r="K12" s="33">
        <f>(J12-[1]与16年同期销量比较!F9)/[1]与16年同期销量比较!F9*100</f>
        <v>-0.60417635057180108</v>
      </c>
      <c r="L12" s="34">
        <f t="shared" si="1"/>
        <v>223274.79387200001</v>
      </c>
      <c r="M12" s="33">
        <f>(L12-[1]与16年同期销量比较!I9)/[1]与16年同期销量比较!I9*100</f>
        <v>-13.609525583192807</v>
      </c>
    </row>
    <row r="13" spans="1:13">
      <c r="A13" s="12" t="s">
        <v>45</v>
      </c>
      <c r="B13" s="32">
        <v>25732.452341</v>
      </c>
      <c r="C13" s="33">
        <f>(B13-[1]与16年同期销量比较!B10)/[1]与16年同期销量比较!B10*100</f>
        <v>13.213488680170041</v>
      </c>
      <c r="D13" s="32">
        <v>51781.809700999998</v>
      </c>
      <c r="E13" s="33">
        <f>(D13-[1]与16年同期销量比较!C10)/[1]与16年同期销量比较!C10*100</f>
        <v>-4.3782983976076588</v>
      </c>
      <c r="F13" s="32">
        <v>24842.253799999999</v>
      </c>
      <c r="G13" s="33">
        <f>(F13-[1]与16年同期销量比较!D10)/[1]与16年同期销量比较!D10*100</f>
        <v>1.5266506451658024</v>
      </c>
      <c r="H13" s="32">
        <v>49037.811999999998</v>
      </c>
      <c r="I13" s="33">
        <f>(H13-[1]与16年同期销量比较!E10)/[1]与16年同期销量比较!E10*100</f>
        <v>-16.671173574109602</v>
      </c>
      <c r="J13" s="34">
        <f t="shared" si="0"/>
        <v>50574.706141000002</v>
      </c>
      <c r="K13" s="33">
        <f>(J13-[1]与16年同期销量比较!F10)/[1]与16年同期销量比较!F10*100</f>
        <v>7.1546998413414826</v>
      </c>
      <c r="L13" s="34">
        <f t="shared" si="1"/>
        <v>100819.621701</v>
      </c>
      <c r="M13" s="33">
        <f>(L13-[1]与16年同期销量比较!I10)/[1]与16年同期销量比较!I10*100</f>
        <v>-10.78015155539253</v>
      </c>
    </row>
    <row r="14" spans="1:13">
      <c r="A14" s="12" t="s">
        <v>46</v>
      </c>
      <c r="B14" s="32">
        <v>37280.597043000002</v>
      </c>
      <c r="C14" s="33">
        <f>(B14-[1]与16年同期销量比较!B11)/[1]与16年同期销量比较!B11*100</f>
        <v>10.23872168598673</v>
      </c>
      <c r="D14" s="32">
        <v>76436.964967000007</v>
      </c>
      <c r="E14" s="33">
        <f>(D14-[1]与16年同期销量比较!C11)/[1]与16年同期销量比较!C11*100</f>
        <v>-6.0546114686506209</v>
      </c>
      <c r="F14" s="32">
        <v>38955.991700000006</v>
      </c>
      <c r="G14" s="33">
        <f>(F14-[1]与16年同期销量比较!D11)/[1]与16年同期销量比较!D11*100</f>
        <v>18.651645832936641</v>
      </c>
      <c r="H14" s="32">
        <v>78933.531700000007</v>
      </c>
      <c r="I14" s="33">
        <f>(H14-[1]与16年同期销量比较!E11)/[1]与16年同期销量比较!E11*100</f>
        <v>1.6590523755557691</v>
      </c>
      <c r="J14" s="34">
        <f t="shared" si="0"/>
        <v>76236.588743</v>
      </c>
      <c r="K14" s="33">
        <f>(J14-[1]与16年同期销量比较!F11)/[1]与16年同期销量比较!F11*100</f>
        <v>14.382966191593447</v>
      </c>
      <c r="L14" s="34">
        <f t="shared" si="1"/>
        <v>155370.496667</v>
      </c>
      <c r="M14" s="33">
        <f>(L14-[1]与16年同期销量比较!I11)/[1]与16年同期销量比较!I11*100</f>
        <v>-2.2879575070332558</v>
      </c>
    </row>
    <row r="15" spans="1:13">
      <c r="A15" s="12" t="s">
        <v>47</v>
      </c>
      <c r="B15" s="32">
        <v>35094.994796999999</v>
      </c>
      <c r="C15" s="33">
        <f>(B15-[1]与16年同期销量比较!B12)/[1]与16年同期销量比较!B12*100</f>
        <v>48.742143501965707</v>
      </c>
      <c r="D15" s="32">
        <v>70551.611241999999</v>
      </c>
      <c r="E15" s="33">
        <f>(D15-[1]与16年同期销量比较!C12)/[1]与16年同期销量比较!C12*100</f>
        <v>17.04146381933656</v>
      </c>
      <c r="F15" s="32">
        <v>20763.696300000003</v>
      </c>
      <c r="G15" s="33">
        <f>(F15-[1]与16年同期销量比较!D12)/[1]与16年同期销量比较!D12*100</f>
        <v>14.250127681777485</v>
      </c>
      <c r="H15" s="32">
        <v>40582.893599999996</v>
      </c>
      <c r="I15" s="33">
        <f>(H15-[1]与16年同期销量比较!E12)/[1]与16年同期销量比较!E12*100</f>
        <v>-6.788022549902184</v>
      </c>
      <c r="J15" s="34">
        <f t="shared" si="0"/>
        <v>55858.691097000003</v>
      </c>
      <c r="K15" s="33">
        <f>(J15-[1]与16年同期销量比较!F12)/[1]与16年同期销量比较!F12*100</f>
        <v>33.734290301614124</v>
      </c>
      <c r="L15" s="34">
        <f t="shared" si="1"/>
        <v>111134.50484199999</v>
      </c>
      <c r="M15" s="33">
        <f>(L15-[1]与16年同期销量比较!I12)/[1]与16年同期销量比较!I12*100</f>
        <v>7.048009179420915</v>
      </c>
    </row>
    <row r="16" spans="1:13">
      <c r="A16" s="12" t="s">
        <v>48</v>
      </c>
      <c r="B16" s="32">
        <v>100445.263884</v>
      </c>
      <c r="C16" s="33">
        <f>(B16-[1]与16年同期销量比较!B13)/[1]与16年同期销量比较!B13*100</f>
        <v>25.498630862199377</v>
      </c>
      <c r="D16" s="32">
        <v>207667.59617400001</v>
      </c>
      <c r="E16" s="33">
        <f>(D16-[1]与16年同期销量比较!C13)/[1]与16年同期销量比较!C13*100</f>
        <v>1.4521282154399753</v>
      </c>
      <c r="F16" s="32">
        <v>127035.836251</v>
      </c>
      <c r="G16" s="33">
        <f>(F16-[1]与16年同期销量比较!D13)/[1]与16年同期销量比较!D13*100</f>
        <v>29.749117730899137</v>
      </c>
      <c r="H16" s="32">
        <v>251114.26497100006</v>
      </c>
      <c r="I16" s="33">
        <f>(H16-[1]与16年同期销量比较!E13)/[1]与16年同期销量比较!E13*100</f>
        <v>6.5343316921943995</v>
      </c>
      <c r="J16" s="34">
        <f t="shared" si="0"/>
        <v>227481.10013500002</v>
      </c>
      <c r="K16" s="33">
        <f>(J16-[1]与16年同期销量比较!F13)/[1]与16年同期销量比较!F13*100</f>
        <v>27.837321948504712</v>
      </c>
      <c r="L16" s="34">
        <f t="shared" si="1"/>
        <v>458781.86114500009</v>
      </c>
      <c r="M16" s="33">
        <f>(L16-[1]与16年同期销量比较!I13)/[1]与16年同期销量比较!I13*100</f>
        <v>4.1721940774076298</v>
      </c>
    </row>
    <row r="17" spans="1:13">
      <c r="A17" s="12" t="s">
        <v>49</v>
      </c>
      <c r="B17" s="32">
        <v>109442.114839</v>
      </c>
      <c r="C17" s="33">
        <f>(B17-[1]与16年同期销量比较!B14)/[1]与16年同期销量比较!B14*100</f>
        <v>26.764877632674601</v>
      </c>
      <c r="D17" s="32">
        <v>229261.68778099999</v>
      </c>
      <c r="E17" s="33">
        <f>(D17-[1]与16年同期销量比较!C14)/[1]与16年同期销量比较!C14*100</f>
        <v>4.7513176431702648</v>
      </c>
      <c r="F17" s="32">
        <v>74391.842999999993</v>
      </c>
      <c r="G17" s="33">
        <f>(F17-[1]与16年同期销量比较!D14)/[1]与16年同期销量比较!D14*100</f>
        <v>28.148854724643098</v>
      </c>
      <c r="H17" s="32">
        <v>167709.71249999999</v>
      </c>
      <c r="I17" s="33">
        <f>(H17-[1]与16年同期销量比较!E14)/[1]与16年同期销量比较!E14*100</f>
        <v>0.43291312825508915</v>
      </c>
      <c r="J17" s="34">
        <f t="shared" si="0"/>
        <v>183833.95783899998</v>
      </c>
      <c r="K17" s="33">
        <f>(J17-[1]与16年同期销量比较!F14)/[1]与16年同期销量比较!F14*100</f>
        <v>27.32131317445922</v>
      </c>
      <c r="L17" s="34">
        <f t="shared" si="1"/>
        <v>396971.40028099995</v>
      </c>
      <c r="M17" s="33">
        <f>(L17-[1]与16年同期销量比较!I14)/[1]与16年同期销量比较!I14*100</f>
        <v>2.8824119213922113</v>
      </c>
    </row>
    <row r="18" spans="1:13">
      <c r="A18" s="12" t="s">
        <v>50</v>
      </c>
      <c r="B18" s="32">
        <v>51658.321609999999</v>
      </c>
      <c r="C18" s="33">
        <f>(B18-[1]与16年同期销量比较!B15)/[1]与16年同期销量比较!B15*100</f>
        <v>27.531195326567985</v>
      </c>
      <c r="D18" s="32">
        <v>104484.932285</v>
      </c>
      <c r="E18" s="33">
        <f>(D18-[1]与16年同期销量比较!C15)/[1]与16年同期销量比较!C15*100</f>
        <v>7.795749372063697</v>
      </c>
      <c r="F18" s="32">
        <v>28741.193399999996</v>
      </c>
      <c r="G18" s="33">
        <f>(F18-[1]与16年同期销量比较!D15)/[1]与16年同期销量比较!D15*100</f>
        <v>-0.79509670060678717</v>
      </c>
      <c r="H18" s="32">
        <v>58702.2215</v>
      </c>
      <c r="I18" s="33">
        <f>(H18-[1]与16年同期销量比较!E15)/[1]与16年同期销量比较!E15*100</f>
        <v>-16.850828737107495</v>
      </c>
      <c r="J18" s="34">
        <f t="shared" si="0"/>
        <v>80399.515010000003</v>
      </c>
      <c r="K18" s="33">
        <f>(J18-[1]与16年同期销量比较!F15)/[1]与16年同期销量比较!F15*100</f>
        <v>15.719443968402224</v>
      </c>
      <c r="L18" s="34">
        <f t="shared" si="1"/>
        <v>163187.153785</v>
      </c>
      <c r="M18" s="33">
        <f>(L18-[1]与16年同期销量比较!I15)/[1]与16年同期销量比较!I15*100</f>
        <v>-2.5907127288891751</v>
      </c>
    </row>
    <row r="19" spans="1:13">
      <c r="A19" s="12" t="s">
        <v>51</v>
      </c>
      <c r="B19" s="32">
        <v>32389.106644</v>
      </c>
      <c r="C19" s="33">
        <f>(B19-[1]与16年同期销量比较!B16)/[1]与16年同期销量比较!B16*100</f>
        <v>13.248268253701298</v>
      </c>
      <c r="D19" s="32">
        <v>67476.152346000003</v>
      </c>
      <c r="E19" s="33">
        <f>(D19-[1]与16年同期销量比较!C16)/[1]与16年同期销量比较!C16*100</f>
        <v>-3.4220122687374088</v>
      </c>
      <c r="F19" s="32">
        <v>57923.434099999991</v>
      </c>
      <c r="G19" s="33">
        <f>(F19-[1]与16年同期销量比较!D16)/[1]与16年同期销量比较!D16*100</f>
        <v>24.095081327366458</v>
      </c>
      <c r="H19" s="32">
        <v>125575.696</v>
      </c>
      <c r="I19" s="33">
        <f>(H19-[1]与16年同期销量比较!E16)/[1]与16年同期销量比较!E16*100</f>
        <v>5.9992945192007578</v>
      </c>
      <c r="J19" s="34">
        <f t="shared" si="0"/>
        <v>90312.540743999998</v>
      </c>
      <c r="K19" s="33">
        <f>(J19-[1]与16年同期销量比较!F16)/[1]与16年同期销量比较!F16*100</f>
        <v>19.974023404218386</v>
      </c>
      <c r="L19" s="34">
        <f t="shared" si="1"/>
        <v>193051.84834600001</v>
      </c>
      <c r="M19" s="33">
        <f>(L19-[1]与16年同期销量比较!I16)/[1]与16年同期销量比较!I16*100</f>
        <v>2.504261673300554</v>
      </c>
    </row>
    <row r="20" spans="1:13">
      <c r="A20" s="12" t="s">
        <v>52</v>
      </c>
      <c r="B20" s="32">
        <v>27464.348451999998</v>
      </c>
      <c r="C20" s="33">
        <f>(B20-[1]与16年同期销量比较!B17)/[1]与16年同期销量比较!B17*100</f>
        <v>59.253589173398311</v>
      </c>
      <c r="D20" s="32">
        <v>60920.274285</v>
      </c>
      <c r="E20" s="33">
        <f>(D20-[1]与16年同期销量比较!C17)/[1]与16年同期销量比较!C17*100</f>
        <v>51.102068553697777</v>
      </c>
      <c r="F20" s="32">
        <v>29513.329399999999</v>
      </c>
      <c r="G20" s="33">
        <f>(F20-[1]与16年同期销量比较!D17)/[1]与16年同期销量比较!D17*100</f>
        <v>90.744460540673728</v>
      </c>
      <c r="H20" s="32">
        <v>55471.711500000005</v>
      </c>
      <c r="I20" s="33">
        <f>(H20-[1]与16年同期销量比较!E17)/[1]与16年同期销量比较!E17*100</f>
        <v>49.690129135122959</v>
      </c>
      <c r="J20" s="34">
        <f t="shared" si="0"/>
        <v>56977.677851999993</v>
      </c>
      <c r="K20" s="33">
        <f>(J20-[1]与16年同期销量比较!F17)/[1]与16年同期销量比较!F17*100</f>
        <v>74.145801204026128</v>
      </c>
      <c r="L20" s="34">
        <f t="shared" si="1"/>
        <v>116391.985785</v>
      </c>
      <c r="M20" s="33">
        <f>(L20-[1]与16年同期销量比较!I17)/[1]与16年同期销量比较!I17*100</f>
        <v>50.425839491168958</v>
      </c>
    </row>
    <row r="21" spans="1:13">
      <c r="A21" s="12" t="s">
        <v>53</v>
      </c>
      <c r="B21" s="32">
        <v>108892.85468800001</v>
      </c>
      <c r="C21" s="33">
        <f>(B21-[1]与16年同期销量比较!B18)/[1]与16年同期销量比较!B18*100</f>
        <v>20.4200787702943</v>
      </c>
      <c r="D21" s="32">
        <v>225821.57874699999</v>
      </c>
      <c r="E21" s="33">
        <f>(D21-[1]与16年同期销量比较!C18)/[1]与16年同期销量比较!C18*100</f>
        <v>1.4527192602476289</v>
      </c>
      <c r="F21" s="32">
        <v>128807.0364</v>
      </c>
      <c r="G21" s="33">
        <f>(F21-[1]与16年同期销量比较!D18)/[1]与16年同期销量比较!D18*100</f>
        <v>41.655589632396953</v>
      </c>
      <c r="H21" s="32">
        <v>251473.77949999998</v>
      </c>
      <c r="I21" s="33">
        <f>(H21-[1]与16年同期销量比较!E18)/[1]与16年同期销量比较!E18*100</f>
        <v>16.351698933696021</v>
      </c>
      <c r="J21" s="34">
        <f t="shared" si="0"/>
        <v>237699.891088</v>
      </c>
      <c r="K21" s="33">
        <f>(J21-[1]与16年同期销量比较!F18)/[1]与16年同期销量比较!F18*100</f>
        <v>31.067238025686944</v>
      </c>
      <c r="L21" s="34">
        <f t="shared" si="1"/>
        <v>477295.35824699997</v>
      </c>
      <c r="M21" s="33">
        <f>(L21-[1]与16年同期销量比较!I18)/[1]与16年同期销量比较!I18*100</f>
        <v>8.7925936430649401</v>
      </c>
    </row>
    <row r="22" spans="1:13">
      <c r="A22" s="12" t="s">
        <v>54</v>
      </c>
      <c r="B22" s="32">
        <v>47237.931747000002</v>
      </c>
      <c r="C22" s="33">
        <f>(B22-[1]与16年同期销量比较!B19)/[1]与16年同期销量比较!B19*100</f>
        <v>17.109412218388371</v>
      </c>
      <c r="D22" s="32">
        <v>94962.978027000005</v>
      </c>
      <c r="E22" s="33">
        <f>(D22-[1]与16年同期销量比较!C19)/[1]与16年同期销量比较!C19*100</f>
        <v>0.72964974526677651</v>
      </c>
      <c r="F22" s="32">
        <v>79765.285800000012</v>
      </c>
      <c r="G22" s="33">
        <f>(F22-[1]与16年同期销量比较!D19)/[1]与16年同期销量比较!D19*100</f>
        <v>34.748276559416055</v>
      </c>
      <c r="H22" s="32">
        <v>157538.10460000002</v>
      </c>
      <c r="I22" s="33">
        <f>(H22-[1]与16年同期销量比较!E19)/[1]与16年同期销量比较!E19*100</f>
        <v>3.9186777393532655</v>
      </c>
      <c r="J22" s="34">
        <f t="shared" si="0"/>
        <v>127003.21754700001</v>
      </c>
      <c r="K22" s="33">
        <f>(J22-[1]与16年同期销量比较!F19)/[1]与16年同期销量比较!F19*100</f>
        <v>27.599933019368017</v>
      </c>
      <c r="L22" s="34">
        <f t="shared" si="1"/>
        <v>252501.08262700003</v>
      </c>
      <c r="M22" s="33">
        <f>(L22-[1]与16年同期销量比较!I19)/[1]与16年同期销量比较!I19*100</f>
        <v>2.69590648217509</v>
      </c>
    </row>
    <row r="23" spans="1:13">
      <c r="A23" s="12" t="s">
        <v>55</v>
      </c>
      <c r="B23" s="32">
        <v>79076.557230000006</v>
      </c>
      <c r="C23" s="33">
        <f>(B23-[1]与16年同期销量比较!B20)/[1]与16年同期销量比较!B20*100</f>
        <v>27.506104257708998</v>
      </c>
      <c r="D23" s="32">
        <v>150787.29412599999</v>
      </c>
      <c r="E23" s="33">
        <f>(D23-[1]与16年同期销量比较!C20)/[1]与16年同期销量比较!C20*100</f>
        <v>5.7474276824763103E-2</v>
      </c>
      <c r="F23" s="32">
        <v>64458.542500000003</v>
      </c>
      <c r="G23" s="33">
        <f>(F23-[1]与16年同期销量比较!D20)/[1]与16年同期销量比较!D20*100</f>
        <v>113.56791495142369</v>
      </c>
      <c r="H23" s="32">
        <v>118997.82249999999</v>
      </c>
      <c r="I23" s="33">
        <f>(H23-[1]与16年同期销量比较!E20)/[1]与16年同期销量比较!E20*100</f>
        <v>72.630325942841608</v>
      </c>
      <c r="J23" s="34">
        <f t="shared" si="0"/>
        <v>143535.09973000002</v>
      </c>
      <c r="K23" s="33">
        <f>(J23-[1]与16年同期销量比较!F20)/[1]与16年同期销量比较!F20*100</f>
        <v>55.678634278966342</v>
      </c>
      <c r="L23" s="34">
        <f t="shared" si="1"/>
        <v>269785.11662599997</v>
      </c>
      <c r="M23" s="33">
        <f>(L23-[1]与16年同期销量比较!I20)/[1]与16年同期销量比较!I20*100</f>
        <v>22.834595000271111</v>
      </c>
    </row>
    <row r="24" spans="1:13">
      <c r="A24" s="12" t="s">
        <v>56</v>
      </c>
      <c r="B24" s="32">
        <v>67046.840265999999</v>
      </c>
      <c r="C24" s="33">
        <f>(B24-[1]与16年同期销量比较!B21)/[1]与16年同期销量比较!B21*100</f>
        <v>21.588828798669336</v>
      </c>
      <c r="D24" s="32">
        <v>130687.77403499999</v>
      </c>
      <c r="E24" s="33">
        <f>(D24-[1]与16年同期销量比较!C21)/[1]与16年同期销量比较!C21*100</f>
        <v>-0.36873570048969323</v>
      </c>
      <c r="F24" s="32">
        <v>42928.979899999998</v>
      </c>
      <c r="G24" s="33">
        <f>(F24-[1]与16年同期销量比较!D21)/[1]与16年同期销量比较!D21*100</f>
        <v>80.069614813971583</v>
      </c>
      <c r="H24" s="32">
        <v>78067.037500000006</v>
      </c>
      <c r="I24" s="33">
        <f>(H24-[1]与16年同期销量比较!E21)/[1]与16年同期销量比较!E21*100</f>
        <v>33.5499627180114</v>
      </c>
      <c r="J24" s="34">
        <f t="shared" si="0"/>
        <v>109975.82016599999</v>
      </c>
      <c r="K24" s="33">
        <f>(J24-[1]与16年同期销量比较!F21)/[1]与16年同期销量比较!F21*100</f>
        <v>39.240773206331362</v>
      </c>
      <c r="L24" s="34">
        <f t="shared" si="1"/>
        <v>208754.81153499999</v>
      </c>
      <c r="M24" s="33">
        <f>(L24-[1]与16年同期销量比较!I21)/[1]与16年同期销量比较!I21*100</f>
        <v>10.087214209486872</v>
      </c>
    </row>
    <row r="25" spans="1:13">
      <c r="A25" s="12" t="s">
        <v>57</v>
      </c>
      <c r="B25" s="32">
        <v>156659.850618</v>
      </c>
      <c r="C25" s="33">
        <f>(B25-[1]与16年同期销量比较!B22)/[1]与16年同期销量比较!B22*100</f>
        <v>31.726710973612342</v>
      </c>
      <c r="D25" s="32">
        <v>316309.53404200001</v>
      </c>
      <c r="E25" s="33">
        <f>(D25-[1]与16年同期销量比较!C22)/[1]与16年同期销量比较!C22*100</f>
        <v>6.5465882867161431</v>
      </c>
      <c r="F25" s="32">
        <v>108567.75950000001</v>
      </c>
      <c r="G25" s="33">
        <f>(F25-[1]与16年同期销量比较!D22)/[1]与16年同期销量比较!D22*100</f>
        <v>14.470156718013321</v>
      </c>
      <c r="H25" s="32">
        <v>219669.80440000005</v>
      </c>
      <c r="I25" s="33">
        <f>(H25-[1]与16年同期销量比较!E22)/[1]与16年同期销量比较!E22*100</f>
        <v>-10.224069527825932</v>
      </c>
      <c r="J25" s="34">
        <f t="shared" si="0"/>
        <v>265227.61011800001</v>
      </c>
      <c r="K25" s="33">
        <f>(J25-[1]与16年同期销量比较!F22)/[1]与16年同期销量比较!F22*100</f>
        <v>24.070523455836682</v>
      </c>
      <c r="L25" s="34">
        <f t="shared" si="1"/>
        <v>535979.33844200009</v>
      </c>
      <c r="M25" s="33">
        <f>(L25-[1]与16年同期销量比较!I22)/[1]与16年同期销量比较!I22*100</f>
        <v>-1.0306867997833826</v>
      </c>
    </row>
    <row r="26" spans="1:13">
      <c r="A26" s="12" t="s">
        <v>58</v>
      </c>
      <c r="B26" s="32">
        <v>43360.613983000003</v>
      </c>
      <c r="C26" s="33">
        <f>(B26-[1]与16年同期销量比较!B23)/[1]与16年同期销量比较!B23*100</f>
        <v>41.650571618606016</v>
      </c>
      <c r="D26" s="32">
        <v>81358.525437000004</v>
      </c>
      <c r="E26" s="33">
        <f>(D26-[1]与16年同期销量比较!C23)/[1]与16年同期销量比较!C23*100</f>
        <v>12.902988038116838</v>
      </c>
      <c r="F26" s="32">
        <v>15594.065000000001</v>
      </c>
      <c r="G26" s="33">
        <f>(F26-[1]与16年同期销量比较!D23)/[1]与16年同期销量比较!D23*100</f>
        <v>-3.8859629516385517</v>
      </c>
      <c r="H26" s="32">
        <v>32122.750800000002</v>
      </c>
      <c r="I26" s="33">
        <f>(H26-[1]与16年同期销量比较!E23)/[1]与16年同期销量比较!E23*100</f>
        <v>-6.4384181311152142</v>
      </c>
      <c r="J26" s="34">
        <f t="shared" si="0"/>
        <v>58954.678983000005</v>
      </c>
      <c r="K26" s="33">
        <f>(J26-[1]与16年同期销量比较!F23)/[1]与16年同期销量比较!F23*100</f>
        <v>25.876013607946934</v>
      </c>
      <c r="L26" s="34">
        <f t="shared" si="1"/>
        <v>113481.27623700001</v>
      </c>
      <c r="M26" s="33">
        <f>(L26-[1]与16年同期销量比较!I23)/[1]与16年同期销量比较!I23*100</f>
        <v>6.6615196736647713</v>
      </c>
    </row>
    <row r="27" spans="1:13">
      <c r="A27" s="12" t="s">
        <v>59</v>
      </c>
      <c r="B27" s="32">
        <v>12800.388682999999</v>
      </c>
      <c r="C27" s="33">
        <f>(B27-[1]与16年同期销量比较!B24)/[1]与16年同期销量比较!B24*100</f>
        <v>2.472298760122833</v>
      </c>
      <c r="D27" s="32">
        <v>26129.059659999999</v>
      </c>
      <c r="E27" s="33">
        <f>(D27-[1]与16年同期销量比较!C24)/[1]与16年同期销量比较!C24*100</f>
        <v>-5.8818583544833638</v>
      </c>
      <c r="F27" s="32">
        <v>8118.4203900000002</v>
      </c>
      <c r="G27" s="33">
        <f>(F27-[1]与16年同期销量比较!D24)/[1]与16年同期销量比较!D24*100</f>
        <v>16.603506520785256</v>
      </c>
      <c r="H27" s="32">
        <v>23277.308920000003</v>
      </c>
      <c r="I27" s="33">
        <f>(H27-[1]与16年同期销量比较!E24)/[1]与16年同期销量比较!E24*100</f>
        <v>37.070862305737791</v>
      </c>
      <c r="J27" s="34">
        <f t="shared" si="0"/>
        <v>20918.809073</v>
      </c>
      <c r="K27" s="33">
        <f>(J27-[1]与16年同期销量比较!F24)/[1]与16年同期销量比较!F24*100</f>
        <v>7.5297400128138774</v>
      </c>
      <c r="L27" s="34">
        <f t="shared" si="1"/>
        <v>49406.368580000002</v>
      </c>
      <c r="M27" s="33">
        <f>(L27-[1]与16年同期销量比较!I24)/[1]与16年同期销量比较!I24*100</f>
        <v>10.420264078066079</v>
      </c>
    </row>
    <row r="28" spans="1:13">
      <c r="A28" s="12" t="s">
        <v>60</v>
      </c>
      <c r="B28" s="32">
        <v>42138.120691999997</v>
      </c>
      <c r="C28" s="33">
        <f>(B28-[1]与16年同期销量比较!B25)/[1]与16年同期销量比较!B25*100</f>
        <v>21.747488642365379</v>
      </c>
      <c r="D28" s="32">
        <v>84932.093540000002</v>
      </c>
      <c r="E28" s="33">
        <f>(D28-[1]与16年同期销量比较!C25)/[1]与16年同期销量比较!C25*100</f>
        <v>16.340695925682962</v>
      </c>
      <c r="F28" s="32">
        <v>42022.522299999997</v>
      </c>
      <c r="G28" s="33">
        <f>(F28-[1]与16年同期销量比较!D25)/[1]与16年同期销量比较!D25*100</f>
        <v>67.576407184473013</v>
      </c>
      <c r="H28" s="32">
        <v>75998.561099999992</v>
      </c>
      <c r="I28" s="33">
        <f>(H28-[1]与16年同期销量比较!E25)/[1]与16年同期销量比较!E25*100</f>
        <v>58.480823732522261</v>
      </c>
      <c r="J28" s="34">
        <f t="shared" si="0"/>
        <v>84160.642991999994</v>
      </c>
      <c r="K28" s="33">
        <f>(J28-[1]与16年同期销量比较!F25)/[1]与16年同期销量比较!F25*100</f>
        <v>41.001618845714198</v>
      </c>
      <c r="L28" s="34">
        <f t="shared" si="1"/>
        <v>160930.65463999999</v>
      </c>
      <c r="M28" s="33">
        <f>(L28-[1]与16年同期销量比较!I25)/[1]与16年同期销量比较!I25*100</f>
        <v>33.047458616704198</v>
      </c>
    </row>
    <row r="29" spans="1:13">
      <c r="A29" s="12" t="s">
        <v>61</v>
      </c>
      <c r="B29" s="32">
        <v>71477.526832999996</v>
      </c>
      <c r="C29" s="33">
        <f>(B29-[1]与16年同期销量比较!B26)/[1]与16年同期销量比较!B26*100</f>
        <v>14.31785851795874</v>
      </c>
      <c r="D29" s="32">
        <v>140348.04609700001</v>
      </c>
      <c r="E29" s="33">
        <f>(D29-[1]与16年同期销量比较!C26)/[1]与16年同期销量比较!C26*100</f>
        <v>-3.98364566140281</v>
      </c>
      <c r="F29" s="32">
        <v>31914.132000000001</v>
      </c>
      <c r="G29" s="33">
        <f>(F29-[1]与16年同期销量比较!D26)/[1]与16年同期销量比较!D26*100</f>
        <v>-1.005930248813836</v>
      </c>
      <c r="H29" s="32">
        <v>67347.062000000005</v>
      </c>
      <c r="I29" s="33">
        <f>(H29-[1]与16年同期销量比较!E26)/[1]与16年同期销量比较!E26*100</f>
        <v>-6.0256565112519151</v>
      </c>
      <c r="J29" s="34">
        <f t="shared" si="0"/>
        <v>103391.65883299999</v>
      </c>
      <c r="K29" s="33">
        <f>(J29-[1]与16年同期销量比较!F26)/[1]与16年同期销量比较!F26*100</f>
        <v>9.1047339085923351</v>
      </c>
      <c r="L29" s="34">
        <f t="shared" si="1"/>
        <v>207695.10809700002</v>
      </c>
      <c r="M29" s="33">
        <f>(L29-[1]与16年同期销量比较!I26)/[1]与16年同期销量比较!I26*100</f>
        <v>-4.655441092264951</v>
      </c>
    </row>
    <row r="30" spans="1:13">
      <c r="A30" s="12" t="s">
        <v>62</v>
      </c>
      <c r="B30" s="32">
        <v>18738.329929</v>
      </c>
      <c r="C30" s="33">
        <f>(B30-[1]与16年同期销量比较!B27)/[1]与16年同期销量比较!B27*100</f>
        <v>21.040354659177083</v>
      </c>
      <c r="D30" s="32">
        <v>39191.613381000003</v>
      </c>
      <c r="E30" s="33">
        <f>(D30-[1]与16年同期销量比较!C27)/[1]与16年同期销量比较!C27*100</f>
        <v>1.3943762743304828</v>
      </c>
      <c r="F30" s="32">
        <v>20669.426200000002</v>
      </c>
      <c r="G30" s="33">
        <f>(F30-[1]与16年同期销量比较!D27)/[1]与16年同期销量比较!D27*100</f>
        <v>19.242154973818071</v>
      </c>
      <c r="H30" s="32">
        <v>41192.157200000001</v>
      </c>
      <c r="I30" s="33">
        <f>(H30-[1]与16年同期销量比较!E27)/[1]与16年同期销量比较!E27*100</f>
        <v>0.59235366034476555</v>
      </c>
      <c r="J30" s="34">
        <f t="shared" si="0"/>
        <v>39407.756129000001</v>
      </c>
      <c r="K30" s="33">
        <f>(J30-[1]与16年同期销量比较!F27)/[1]与16年同期销量比较!F27*100</f>
        <v>20.090486306550943</v>
      </c>
      <c r="L30" s="34">
        <f t="shared" si="1"/>
        <v>80383.770581000004</v>
      </c>
      <c r="M30" s="33">
        <f>(L30-[1]与16年同期销量比较!I27)/[1]与16年同期销量比较!I27*100</f>
        <v>0.98179369468202793</v>
      </c>
    </row>
    <row r="31" spans="1:13">
      <c r="A31" s="12" t="s">
        <v>63</v>
      </c>
      <c r="B31" s="32">
        <v>52460.175612999999</v>
      </c>
      <c r="C31" s="33">
        <f>(B31-[1]与16年同期销量比较!B28)/[1]与16年同期销量比较!B28*100</f>
        <v>25.217866932950656</v>
      </c>
      <c r="D31" s="32">
        <v>109027.002529</v>
      </c>
      <c r="E31" s="33">
        <f>(D31-[1]与16年同期销量比较!C28)/[1]与16年同期销量比较!C28*100</f>
        <v>4.4083828637987175</v>
      </c>
      <c r="F31" s="32">
        <v>47321.047600000005</v>
      </c>
      <c r="G31" s="33">
        <f>(F31-[1]与16年同期销量比较!D28)/[1]与16年同期销量比较!D28*100</f>
        <v>10.766533438059858</v>
      </c>
      <c r="H31" s="32">
        <v>97160.531799999997</v>
      </c>
      <c r="I31" s="33">
        <f>(H31-[1]与16年同期销量比较!E28)/[1]与16年同期销量比较!E28*100</f>
        <v>-4.6074224344306529</v>
      </c>
      <c r="J31" s="34">
        <f t="shared" si="0"/>
        <v>99781.223213000005</v>
      </c>
      <c r="K31" s="33">
        <f>(J31-[1]与16年同期销量比较!F28)/[1]与16年同期销量比较!F28*100</f>
        <v>17.921638997798652</v>
      </c>
      <c r="L31" s="34">
        <f t="shared" si="1"/>
        <v>206187.53432899999</v>
      </c>
      <c r="M31" s="33">
        <f>(L31-[1]与16年同期销量比较!I28)/[1]与16年同期销量比较!I28*100</f>
        <v>-4.3350150624704029E-2</v>
      </c>
    </row>
    <row r="32" spans="1:13">
      <c r="A32" s="12" t="s">
        <v>64</v>
      </c>
      <c r="B32" s="32">
        <v>14885.739799999999</v>
      </c>
      <c r="C32" s="33">
        <f>(B32-[1]与16年同期销量比较!B29)/[1]与16年同期销量比较!B29*100</f>
        <v>170.69804801582825</v>
      </c>
      <c r="D32" s="32">
        <v>36150.438399999999</v>
      </c>
      <c r="E32" s="33">
        <f>(D32-[1]与16年同期销量比较!C29)/[1]与16年同期销量比较!C29*100</f>
        <v>99.073745052127506</v>
      </c>
      <c r="F32" s="32">
        <v>3867.4659000000001</v>
      </c>
      <c r="G32" s="33">
        <f>(F32-[1]与16年同期销量比较!D29)/[1]与16年同期销量比较!D29*100</f>
        <v>65.381726626962148</v>
      </c>
      <c r="H32" s="32">
        <v>8415.3197</v>
      </c>
      <c r="I32" s="33">
        <f>(H32-[1]与16年同期销量比较!E29)/[1]与16年同期销量比较!E29*100</f>
        <v>32.872166800133776</v>
      </c>
      <c r="J32" s="34">
        <f t="shared" si="0"/>
        <v>18753.205699999999</v>
      </c>
      <c r="K32" s="33">
        <f>(J32-[1]与16年同期销量比较!F29)/[1]与16年同期销量比较!F29*100</f>
        <v>139.2744786921734</v>
      </c>
      <c r="L32" s="34">
        <f t="shared" si="1"/>
        <v>44565.758099999999</v>
      </c>
      <c r="M32" s="33">
        <f>(L32-[1]与16年同期销量比较!I29)/[1]与16年同期销量比较!I29*100</f>
        <v>81.955154306818898</v>
      </c>
    </row>
    <row r="33" spans="1:13">
      <c r="A33" s="12" t="s">
        <v>65</v>
      </c>
      <c r="B33" s="32">
        <v>60603.607450000003</v>
      </c>
      <c r="C33" s="33">
        <f>(B33-[1]与16年同期销量比较!B30)/[1]与16年同期销量比较!B30*100</f>
        <v>28.186752856903258</v>
      </c>
      <c r="D33" s="32">
        <v>126769.63415300001</v>
      </c>
      <c r="E33" s="33">
        <f>(D33-[1]与16年同期销量比较!C30)/[1]与16年同期销量比较!C30*100</f>
        <v>1.510209266819051</v>
      </c>
      <c r="F33" s="32">
        <v>29335.7353</v>
      </c>
      <c r="G33" s="33">
        <f>(F33-[1]与16年同期销量比较!D30)/[1]与16年同期销量比较!D30*100</f>
        <v>7.8403985637114477</v>
      </c>
      <c r="H33" s="32">
        <v>56382.838000000003</v>
      </c>
      <c r="I33" s="33">
        <f>(H33-[1]与16年同期销量比较!E30)/[1]与16年同期销量比较!E30*100</f>
        <v>-21.895432998284054</v>
      </c>
      <c r="J33" s="34">
        <f t="shared" si="0"/>
        <v>89939.342750000011</v>
      </c>
      <c r="K33" s="33">
        <f>(J33-[1]与16年同期销量比较!F30)/[1]与16年同期销量比较!F30*100</f>
        <v>20.755544026692831</v>
      </c>
      <c r="L33" s="34">
        <f t="shared" si="1"/>
        <v>183152.47215300001</v>
      </c>
      <c r="M33" s="33">
        <f>(L33-[1]与16年同期销量比较!I30)/[1]与16年同期销量比较!I30*100</f>
        <v>-7.0634248323149587</v>
      </c>
    </row>
    <row r="34" spans="1:13">
      <c r="A34" s="12" t="s">
        <v>66</v>
      </c>
      <c r="B34" s="32">
        <v>27991.515216</v>
      </c>
      <c r="C34" s="33">
        <f>(B34-[1]与16年同期销量比较!B31)/[1]与16年同期销量比较!B31*100</f>
        <v>21.386003143115857</v>
      </c>
      <c r="D34" s="32">
        <v>60995.154703</v>
      </c>
      <c r="E34" s="33">
        <f>(D34-[1]与16年同期销量比较!C31)/[1]与16年同期销量比较!C31*100</f>
        <v>-2.9145694898009968</v>
      </c>
      <c r="F34" s="32">
        <v>19308.143099999998</v>
      </c>
      <c r="G34" s="33">
        <f>(F34-[1]与16年同期销量比较!D31)/[1]与16年同期销量比较!D31*100</f>
        <v>63.256180591113022</v>
      </c>
      <c r="H34" s="32">
        <v>40226.053899999999</v>
      </c>
      <c r="I34" s="33">
        <f>(H34-[1]与16年同期销量比较!E31)/[1]与16年同期销量比较!E31*100</f>
        <v>23.018610948344449</v>
      </c>
      <c r="J34" s="34">
        <f t="shared" si="0"/>
        <v>47299.658316000001</v>
      </c>
      <c r="K34" s="33">
        <f>(J34-[1]与16年同期销量比较!F31)/[1]与16年同期销量比较!F31*100</f>
        <v>35.580313936736246</v>
      </c>
      <c r="L34" s="34">
        <f t="shared" si="1"/>
        <v>101221.20860300001</v>
      </c>
      <c r="M34" s="33">
        <f>(L34-[1]与16年同期销量比较!I31)/[1]与16年同期销量比较!I31*100</f>
        <v>5.9625770137324601</v>
      </c>
    </row>
    <row r="35" spans="1:13">
      <c r="A35" s="12" t="s">
        <v>67</v>
      </c>
      <c r="B35" s="32">
        <v>9069.2985480000007</v>
      </c>
      <c r="C35" s="33">
        <f>(B35-[1]与16年同期销量比较!B32)/[1]与16年同期销量比较!B32*100</f>
        <v>33.014073126732477</v>
      </c>
      <c r="D35" s="32">
        <v>19923.002553999999</v>
      </c>
      <c r="E35" s="33">
        <f>(D35-[1]与16年同期销量比较!C32)/[1]与16年同期销量比较!C32*100</f>
        <v>1.6507209327599044</v>
      </c>
      <c r="F35" s="32">
        <v>4565.8244000000004</v>
      </c>
      <c r="G35" s="33">
        <f>(F35-[1]与16年同期销量比较!D32)/[1]与16年同期销量比较!D32*100</f>
        <v>86.895800069636337</v>
      </c>
      <c r="H35" s="32">
        <v>8369.5838999999996</v>
      </c>
      <c r="I35" s="33">
        <f>(H35-[1]与16年同期销量比较!E32)/[1]与16年同期销量比较!E32*100</f>
        <v>21.18616223263982</v>
      </c>
      <c r="J35" s="34">
        <f t="shared" si="0"/>
        <v>13635.122948</v>
      </c>
      <c r="K35" s="33">
        <f>(J35-[1]与16年同期销量比较!F32)/[1]与16年同期销量比较!F32*100</f>
        <v>47.22721923083062</v>
      </c>
      <c r="L35" s="34">
        <f t="shared" si="1"/>
        <v>28292.586453999997</v>
      </c>
      <c r="M35" s="33">
        <f>(L35-[1]与16年同期销量比较!I32)/[1]与16年同期销量比较!I32*100</f>
        <v>6.7408902677271616</v>
      </c>
    </row>
    <row r="36" spans="1:13">
      <c r="A36" s="12" t="s">
        <v>68</v>
      </c>
      <c r="B36" s="32">
        <v>12993.549023</v>
      </c>
      <c r="C36" s="33">
        <f>(B36-[1]与16年同期销量比较!B33)/[1]与16年同期销量比较!B33*100</f>
        <v>38.420382858457728</v>
      </c>
      <c r="D36" s="32">
        <v>26168.531808</v>
      </c>
      <c r="E36" s="33">
        <f>(D36-[1]与16年同期销量比较!C33)/[1]与16年同期销量比较!C33*100</f>
        <v>11.43255634749832</v>
      </c>
      <c r="F36" s="32">
        <v>7239.6196</v>
      </c>
      <c r="G36" s="33">
        <f>(F36-[1]与16年同期销量比较!D33)/[1]与16年同期销量比较!D33*100</f>
        <v>47.291873226059465</v>
      </c>
      <c r="H36" s="32">
        <v>14877.184000000001</v>
      </c>
      <c r="I36" s="33">
        <f>(H36-[1]与16年同期销量比较!E33)/[1]与16年同期销量比较!E33*100</f>
        <v>19.448305794029491</v>
      </c>
      <c r="J36" s="34">
        <f t="shared" si="0"/>
        <v>20233.168622999998</v>
      </c>
      <c r="K36" s="33">
        <f>(J36-[1]与16年同期销量比较!F33)/[1]与16年同期销量比较!F33*100</f>
        <v>41.46920119217414</v>
      </c>
      <c r="L36" s="34">
        <f t="shared" si="1"/>
        <v>41045.715808000001</v>
      </c>
      <c r="M36" s="33">
        <f>(L36-[1]与16年同期销量比较!I33)/[1]与16年同期销量比较!I33*100</f>
        <v>14.21049764295293</v>
      </c>
    </row>
    <row r="37" spans="1:13">
      <c r="A37" s="12" t="s">
        <v>69</v>
      </c>
      <c r="B37" s="32">
        <v>39173.359400000001</v>
      </c>
      <c r="C37" s="33">
        <f>(B37-[1]与16年同期销量比较!B34)/[1]与16年同期销量比较!B34*100</f>
        <v>33.700484038207009</v>
      </c>
      <c r="D37" s="32">
        <v>82389.455700000006</v>
      </c>
      <c r="E37" s="33">
        <f>(D37-[1]与16年同期销量比较!C34)/[1]与16年同期销量比较!C34*100</f>
        <v>16.48608640217078</v>
      </c>
      <c r="F37" s="32">
        <v>21689.608100000001</v>
      </c>
      <c r="G37" s="33">
        <f>(F37-[1]与16年同期销量比较!D34)/[1]与16年同期销量比较!D34*100</f>
        <v>36.229650006452971</v>
      </c>
      <c r="H37" s="32">
        <v>40608.705099999999</v>
      </c>
      <c r="I37" s="33">
        <f>(H37-[1]与16年同期销量比较!E34)/[1]与16年同期销量比较!E34*100</f>
        <v>-1.0895893012828211</v>
      </c>
      <c r="J37" s="34">
        <f t="shared" si="0"/>
        <v>60862.967499999999</v>
      </c>
      <c r="K37" s="33">
        <f>(J37-[1]与16年同期销量比较!F34)/[1]与16年同期销量比较!F34*100</f>
        <v>34.590955790764859</v>
      </c>
      <c r="L37" s="34">
        <f t="shared" si="1"/>
        <v>122998.16080000001</v>
      </c>
      <c r="M37" s="33">
        <f>(L37-[1]与16年同期销量比较!I34)/[1]与16年同期销量比较!I34*100</f>
        <v>10.03095016525887</v>
      </c>
    </row>
    <row r="38" spans="1:13">
      <c r="A38" s="12" t="s">
        <v>70</v>
      </c>
      <c r="B38" s="32">
        <f>SUM(B7:B37)</f>
        <v>1529583.4838370001</v>
      </c>
      <c r="C38" s="33">
        <f>(B38-[1]与16年同期销量比较!B35)/[1]与16年同期销量比较!B35*100</f>
        <v>23.945611941838095</v>
      </c>
      <c r="D38" s="32">
        <f>SUM(D7:D37)</f>
        <v>3150783.8438590006</v>
      </c>
      <c r="E38" s="33">
        <f>(D38-[1]与16年同期销量比较!C35)/[1]与16年同期销量比较!C35*100</f>
        <v>3.4139515056515899</v>
      </c>
      <c r="F38" s="32">
        <f>SUM(F7:F37)</f>
        <v>1285831.9017410004</v>
      </c>
      <c r="G38" s="33">
        <f>(F38-[1]与16年同期销量比较!D35)/[1]与16年同期销量比较!D35*100</f>
        <v>27.13857516078788</v>
      </c>
      <c r="H38" s="32">
        <f>SUM(H7:H37)</f>
        <v>2580697.5085909995</v>
      </c>
      <c r="I38" s="33">
        <f>(H38-[1]与16年同期销量比较!E35)/[1]与16年同期销量比较!E35*100</f>
        <v>4.7872593826335104</v>
      </c>
      <c r="J38" s="34">
        <f t="shared" si="0"/>
        <v>2815415.3855780005</v>
      </c>
      <c r="K38" s="33">
        <f>(J38-[1]与16年同期销量比较!F35)/[1]与16年同期销量比较!F35*100</f>
        <v>25.383746542691082</v>
      </c>
      <c r="L38" s="34">
        <f t="shared" si="1"/>
        <v>5731481.3524500001</v>
      </c>
      <c r="M38" s="33">
        <f>(L38-[1]与16年同期销量比较!I35)/[1]与16年同期销量比较!I35*100</f>
        <v>4.0278254044108168</v>
      </c>
    </row>
  </sheetData>
  <mergeCells count="18">
    <mergeCell ref="J4:K4"/>
    <mergeCell ref="L4:M4"/>
    <mergeCell ref="B5:B6"/>
    <mergeCell ref="D5:D6"/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2017-03-21T02:21:52Z</dcterms:modified>
</cp:coreProperties>
</file>