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55" windowHeight="7860" activeTab="2"/>
  </bookViews>
  <sheets>
    <sheet name="2017年全国彩票销售表" sheetId="1" r:id="rId1"/>
    <sheet name="2017年12月全国各类型彩票销售情况表" sheetId="2" r:id="rId2"/>
    <sheet name="2017年12月全国各地区彩票销售情况表" sheetId="3" r:id="rId3"/>
  </sheets>
  <externalReferences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<sst xmlns="http://schemas.openxmlformats.org/spreadsheetml/2006/main" count="94">
  <si>
    <t>附件1：</t>
  </si>
  <si>
    <r>
      <rPr>
        <sz val="16"/>
        <rFont val="Times New Roman"/>
        <charset val="134"/>
      </rPr>
      <t>2017</t>
    </r>
    <r>
      <rPr>
        <sz val="16"/>
        <rFont val="黑体"/>
        <charset val="134"/>
      </rPr>
      <t>年</t>
    </r>
    <r>
      <rPr>
        <sz val="16"/>
        <rFont val="Times New Roman"/>
        <charset val="134"/>
      </rPr>
      <t>12</t>
    </r>
    <r>
      <rPr>
        <sz val="16"/>
        <rFont val="黑体"/>
        <charset val="134"/>
      </rPr>
      <t>月全国彩票销售情况表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</si>
  <si>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单位：亿元</t>
    </r>
  </si>
  <si>
    <r>
      <rPr>
        <sz val="10"/>
        <rFont val="宋体"/>
        <charset val="134"/>
      </rPr>
      <t>月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份</t>
    </r>
  </si>
  <si>
    <t>福利彩票</t>
  </si>
  <si>
    <t xml:space="preserve">    体育彩票</t>
  </si>
  <si>
    <r>
      <rPr>
        <sz val="10"/>
        <rFont val="宋体"/>
        <charset val="134"/>
      </rPr>
      <t>合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计</t>
    </r>
  </si>
  <si>
    <t>乐透数字型</t>
  </si>
  <si>
    <t>即开型</t>
  </si>
  <si>
    <t>视频型</t>
  </si>
  <si>
    <t>基诺型</t>
  </si>
  <si>
    <r>
      <rPr>
        <sz val="10"/>
        <rFont val="宋体"/>
        <charset val="134"/>
      </rPr>
      <t>小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计</t>
    </r>
  </si>
  <si>
    <t>1至本月累计</t>
  </si>
  <si>
    <t>竞猜型</t>
  </si>
  <si>
    <r>
      <rPr>
        <sz val="10"/>
        <rFont val="Times New Roman"/>
        <charset val="134"/>
      </rPr>
      <t xml:space="preserve">1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</si>
  <si>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2 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</si>
  <si>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3 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</si>
  <si>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4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</si>
  <si>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5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</si>
  <si>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6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</si>
  <si>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7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</si>
  <si>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8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</si>
  <si>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9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</si>
  <si>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10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</si>
  <si>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11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</si>
  <si>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12    </t>
    </r>
    <r>
      <rPr>
        <sz val="10"/>
        <rFont val="宋体"/>
        <charset val="134"/>
      </rPr>
      <t>月</t>
    </r>
  </si>
  <si>
    <r>
      <rPr>
        <sz val="10"/>
        <rFont val="宋体"/>
        <charset val="134"/>
      </rPr>
      <t>总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计</t>
    </r>
  </si>
  <si>
    <t>─</t>
  </si>
  <si>
    <t>附件2：</t>
  </si>
  <si>
    <r>
      <rPr>
        <sz val="16"/>
        <rFont val="Times New Roman"/>
        <charset val="134"/>
      </rPr>
      <t xml:space="preserve">  2017</t>
    </r>
    <r>
      <rPr>
        <sz val="16"/>
        <rFont val="黑体"/>
        <charset val="134"/>
      </rPr>
      <t>年</t>
    </r>
    <r>
      <rPr>
        <sz val="16"/>
        <rFont val="Times New Roman"/>
        <charset val="134"/>
      </rPr>
      <t>12</t>
    </r>
    <r>
      <rPr>
        <sz val="16"/>
        <rFont val="黑体"/>
        <charset val="134"/>
      </rPr>
      <t>月全国各类型彩票销售情况表</t>
    </r>
  </si>
  <si>
    <t xml:space="preserve"> 单位：亿元</t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</si>
  <si>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</si>
  <si>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</si>
  <si>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</si>
  <si>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</si>
  <si>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</si>
  <si>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</si>
  <si>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</si>
  <si>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一、福利彩票</t>
    </r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</si>
  <si>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</si>
  <si>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</si>
  <si>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</si>
  <si>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</si>
  <si>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二、体育彩票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</si>
  <si>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（一）乐透数字型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</si>
  <si>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（二）竞猜型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</si>
  <si>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（三）即开型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</si>
  <si>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（四）视频型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</si>
  <si>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三、合计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</si>
  <si>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（一）乐透数字型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</si>
  <si>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（二）竞猜型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</si>
  <si>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（三）即开型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</si>
  <si>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（四）视频型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</si>
  <si>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（五）基诺型</t>
    </r>
  </si>
  <si>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 xml:space="preserve">3:                                                       </t>
    </r>
    <r>
      <rPr>
        <sz val="16"/>
        <rFont val="Times New Roman"/>
        <charset val="134"/>
      </rPr>
      <t xml:space="preserve"> 2017</t>
    </r>
    <r>
      <rPr>
        <sz val="16"/>
        <rFont val="黑体"/>
        <charset val="134"/>
      </rPr>
      <t>年</t>
    </r>
    <r>
      <rPr>
        <sz val="16"/>
        <rFont val="Times New Roman"/>
        <charset val="134"/>
      </rPr>
      <t>12</t>
    </r>
    <r>
      <rPr>
        <sz val="16"/>
        <rFont val="黑体"/>
        <charset val="134"/>
      </rPr>
      <t>月全国各地区彩票销售情况表</t>
    </r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</si>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</sst>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1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0.0_ "/>
    <numFmt numFmtId="178" formatCode="0.00_ "/>
    <numFmt numFmtId="179" formatCode="0.00_);[Red]\(0.00\)"/>
    <numFmt numFmtId="180" formatCode="[$-10804]#,##0"/>
    <numFmt numFmtId="181" formatCode="0.0000%"/>
    <numFmt numFmtId="182" formatCode="0.0%"/>
    <numFmt numFmtId="183" formatCode="0.0000_);[Red]\(0.0000\)"/>
    <numFmt numFmtId="184" formatCode="0.0000_ "/>
    <numFmt numFmtId="185" formatCode="0.0000"/>
    <numFmt numFmtId="186" formatCode="0.00_ ;[Red]\-0.00\ "/>
    <numFmt numFmtId="187" formatCode="0.000000000_);[Red]\(0.000000000\)"/>
  </numFmts>
  <fonts count="36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4"/>
      <name val="Times New Roman"/>
      <charset val="134"/>
    </font>
    <font>
      <sz val="14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1"/>
      <name val="仿宋_GB2312"/>
      <charset val="134"/>
    </font>
    <font>
      <sz val="16"/>
      <name val="Times New Roman"/>
      <charset val="134"/>
    </font>
    <font>
      <sz val="10"/>
      <name val="黑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6"/>
      <name val="黑体"/>
      <charset val="134"/>
    </font>
    <font>
      <b/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10"/>
      </right>
      <top style="thin">
        <color auto="1"/>
      </top>
      <bottom/>
      <diagonal/>
    </border>
    <border>
      <left style="thin">
        <color auto="1"/>
      </left>
      <right style="thin">
        <color indexed="1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23" borderId="1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7" borderId="15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6" borderId="18" applyNumberFormat="0" applyAlignment="0" applyProtection="0">
      <alignment vertical="center"/>
    </xf>
    <xf numFmtId="0" fontId="27" fillId="26" borderId="16" applyNumberFormat="0" applyAlignment="0" applyProtection="0">
      <alignment vertical="center"/>
    </xf>
    <xf numFmtId="0" fontId="33" fillId="35" borderId="19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178" fontId="2" fillId="0" borderId="0" xfId="0" applyNumberFormat="1" applyFont="1" applyFill="1" applyAlignment="1"/>
    <xf numFmtId="177" fontId="2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78" fontId="1" fillId="0" borderId="0" xfId="0" applyNumberFormat="1" applyFont="1" applyFill="1" applyAlignment="1">
      <alignment horizontal="left"/>
    </xf>
    <xf numFmtId="177" fontId="1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176" fontId="6" fillId="0" borderId="1" xfId="5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2" borderId="1" xfId="5" applyNumberFormat="1" applyFont="1" applyFill="1" applyBorder="1" applyAlignment="1">
      <alignment horizontal="right" vertical="center" wrapText="1"/>
    </xf>
    <xf numFmtId="180" fontId="7" fillId="3" borderId="6" xfId="0" applyNumberFormat="1" applyFont="1" applyFill="1" applyBorder="1" applyAlignment="1" applyProtection="1">
      <alignment vertical="top" wrapText="1" readingOrder="1"/>
      <protection locked="0"/>
    </xf>
    <xf numFmtId="177" fontId="7" fillId="0" borderId="1" xfId="0" applyNumberFormat="1" applyFont="1" applyFill="1" applyBorder="1" applyAlignment="1">
      <alignment horizontal="center" vertical="center"/>
    </xf>
    <xf numFmtId="180" fontId="7" fillId="3" borderId="1" xfId="0" applyNumberFormat="1" applyFont="1" applyFill="1" applyBorder="1" applyAlignment="1" applyProtection="1">
      <alignment vertical="top" wrapText="1" readingOrder="1"/>
      <protection locked="0"/>
    </xf>
    <xf numFmtId="180" fontId="7" fillId="3" borderId="4" xfId="0" applyNumberFormat="1" applyFont="1" applyFill="1" applyBorder="1" applyAlignment="1" applyProtection="1">
      <alignment vertical="top" wrapText="1" readingOrder="1"/>
      <protection locked="0"/>
    </xf>
    <xf numFmtId="180" fontId="7" fillId="3" borderId="7" xfId="0" applyNumberFormat="1" applyFont="1" applyFill="1" applyBorder="1" applyAlignment="1" applyProtection="1">
      <alignment vertical="top" wrapText="1" readingOrder="1"/>
      <protection locked="0"/>
    </xf>
    <xf numFmtId="179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/>
    <xf numFmtId="0" fontId="2" fillId="0" borderId="0" xfId="0" applyFont="1" applyFill="1" applyBorder="1" applyAlignment="1"/>
    <xf numFmtId="178" fontId="2" fillId="0" borderId="0" xfId="0" applyNumberFormat="1" applyFont="1" applyFill="1" applyBorder="1" applyAlignment="1"/>
    <xf numFmtId="177" fontId="2" fillId="0" borderId="0" xfId="0" applyNumberFormat="1" applyFont="1" applyFill="1" applyBorder="1" applyAlignment="1"/>
    <xf numFmtId="0" fontId="9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/>
    <xf numFmtId="0" fontId="2" fillId="4" borderId="0" xfId="0" applyFont="1" applyFill="1" applyAlignment="1">
      <alignment horizontal="center" vertical="center"/>
    </xf>
    <xf numFmtId="181" fontId="0" fillId="0" borderId="0" xfId="0" applyNumberFormat="1">
      <alignment vertical="center"/>
    </xf>
    <xf numFmtId="0" fontId="3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0" fontId="11" fillId="0" borderId="8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83" fontId="4" fillId="0" borderId="1" xfId="0" applyNumberFormat="1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8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85" fontId="4" fillId="0" borderId="1" xfId="0" applyNumberFormat="1" applyFont="1" applyFill="1" applyBorder="1" applyAlignment="1">
      <alignment horizontal="center" vertical="center"/>
    </xf>
    <xf numFmtId="186" fontId="0" fillId="0" borderId="0" xfId="0" applyNumberFormat="1">
      <alignment vertical="center"/>
    </xf>
    <xf numFmtId="178" fontId="0" fillId="0" borderId="0" xfId="0" applyNumberFormat="1">
      <alignment vertical="center"/>
    </xf>
    <xf numFmtId="183" fontId="0" fillId="0" borderId="0" xfId="0" applyNumberFormat="1">
      <alignment vertical="center"/>
    </xf>
    <xf numFmtId="183" fontId="4" fillId="0" borderId="0" xfId="0" applyNumberFormat="1" applyFont="1" applyFill="1" applyBorder="1" applyAlignment="1">
      <alignment horizontal="center" vertical="center"/>
    </xf>
    <xf numFmtId="10" fontId="0" fillId="0" borderId="0" xfId="0" applyNumberFormat="1">
      <alignment vertical="center"/>
    </xf>
    <xf numFmtId="178" fontId="10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183" fontId="1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2" fontId="0" fillId="0" borderId="0" xfId="0" applyNumberFormat="1">
      <alignment vertical="center"/>
    </xf>
    <xf numFmtId="185" fontId="13" fillId="0" borderId="1" xfId="0" applyNumberFormat="1" applyFont="1" applyFill="1" applyBorder="1" applyAlignment="1">
      <alignment horizontal="center" vertical="center"/>
    </xf>
    <xf numFmtId="187" fontId="0" fillId="0" borderId="0" xfId="0" applyNumberFormat="1">
      <alignment vertical="center"/>
    </xf>
    <xf numFmtId="2" fontId="1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goveditor\Downloads\11\&#38468;&#20214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goveditor\Downloads\11\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0" refreshError="1"/>
      <sheetData sheetId="1">
        <row r="2">
          <cell r="B2">
            <v>194.02238088</v>
          </cell>
        </row>
        <row r="3">
          <cell r="B3">
            <v>143.787615</v>
          </cell>
        </row>
        <row r="4">
          <cell r="B4">
            <v>10.5517965</v>
          </cell>
        </row>
        <row r="5">
          <cell r="B5">
            <v>39.56158034</v>
          </cell>
        </row>
        <row r="6">
          <cell r="B6">
            <v>0.12138904</v>
          </cell>
        </row>
        <row r="7">
          <cell r="B7">
            <v>191.524883139</v>
          </cell>
        </row>
        <row r="8">
          <cell r="B8">
            <v>92.06013478</v>
          </cell>
        </row>
        <row r="9">
          <cell r="B9">
            <v>90.54448246</v>
          </cell>
        </row>
        <row r="10">
          <cell r="B10">
            <v>8.91492269999999</v>
          </cell>
        </row>
        <row r="11">
          <cell r="B11">
            <v>0.005343199</v>
          </cell>
        </row>
        <row r="12">
          <cell r="B12">
            <v>385.547264019</v>
          </cell>
        </row>
        <row r="13">
          <cell r="B13">
            <v>235.84774978</v>
          </cell>
        </row>
        <row r="14">
          <cell r="B14">
            <v>90.54448246</v>
          </cell>
        </row>
        <row r="15">
          <cell r="B15">
            <v>19.4667192</v>
          </cell>
        </row>
        <row r="16">
          <cell r="B16">
            <v>39.566923539</v>
          </cell>
        </row>
        <row r="17">
          <cell r="B17">
            <v>0.12138904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6年同期销量比较"/>
      <sheetName val="图1"/>
      <sheetName val="Sheet1"/>
    </sheetNames>
    <sheetDataSet>
      <sheetData sheetId="0" refreshError="1"/>
      <sheetData sheetId="1">
        <row r="4">
          <cell r="B4">
            <v>39439.76</v>
          </cell>
          <cell r="C4">
            <v>470842.43</v>
          </cell>
          <cell r="D4">
            <v>54743.99</v>
          </cell>
          <cell r="E4">
            <v>603752.9</v>
          </cell>
          <cell r="F4">
            <v>94183.75</v>
          </cell>
        </row>
        <row r="4">
          <cell r="I4">
            <v>1074595.33</v>
          </cell>
        </row>
        <row r="5">
          <cell r="B5">
            <v>37286.64</v>
          </cell>
          <cell r="C5">
            <v>380821.94</v>
          </cell>
          <cell r="D5">
            <v>18806.8</v>
          </cell>
          <cell r="E5">
            <v>301813.47</v>
          </cell>
          <cell r="F5">
            <v>56093.44</v>
          </cell>
        </row>
        <row r="5">
          <cell r="I5">
            <v>682635.41</v>
          </cell>
        </row>
        <row r="6">
          <cell r="B6">
            <v>66818.47</v>
          </cell>
          <cell r="C6">
            <v>626591.67</v>
          </cell>
          <cell r="D6">
            <v>79190.23</v>
          </cell>
          <cell r="E6">
            <v>1071645.99</v>
          </cell>
          <cell r="F6">
            <v>146008.7</v>
          </cell>
        </row>
        <row r="6">
          <cell r="I6">
            <v>1698237.66</v>
          </cell>
        </row>
        <row r="7">
          <cell r="B7">
            <v>41765.28</v>
          </cell>
          <cell r="C7">
            <v>436420.83</v>
          </cell>
          <cell r="D7">
            <v>26299.96</v>
          </cell>
          <cell r="E7">
            <v>232871.7</v>
          </cell>
          <cell r="F7">
            <v>68065.24</v>
          </cell>
        </row>
        <row r="7">
          <cell r="I7">
            <v>669292.53</v>
          </cell>
        </row>
        <row r="8">
          <cell r="B8">
            <v>65426.86</v>
          </cell>
          <cell r="C8">
            <v>579730.12</v>
          </cell>
          <cell r="D8">
            <v>44219.59</v>
          </cell>
          <cell r="E8">
            <v>450903.71</v>
          </cell>
          <cell r="F8">
            <v>109646.45</v>
          </cell>
        </row>
        <row r="8">
          <cell r="I8">
            <v>1030633.83</v>
          </cell>
        </row>
        <row r="9">
          <cell r="B9">
            <v>95956.61</v>
          </cell>
          <cell r="C9">
            <v>1095417.28</v>
          </cell>
          <cell r="D9">
            <v>40295.41</v>
          </cell>
          <cell r="E9">
            <v>552543.09</v>
          </cell>
          <cell r="F9">
            <v>136252.02</v>
          </cell>
        </row>
        <row r="9">
          <cell r="I9">
            <v>1647960.37</v>
          </cell>
        </row>
        <row r="10">
          <cell r="B10">
            <v>35022.54</v>
          </cell>
          <cell r="C10">
            <v>356845.77</v>
          </cell>
          <cell r="D10">
            <v>32431.16</v>
          </cell>
          <cell r="E10">
            <v>382758.55</v>
          </cell>
          <cell r="F10">
            <v>67453.7</v>
          </cell>
        </row>
        <row r="10">
          <cell r="I10">
            <v>739604.32</v>
          </cell>
        </row>
        <row r="11">
          <cell r="B11">
            <v>47226.21</v>
          </cell>
          <cell r="C11">
            <v>505207.23</v>
          </cell>
          <cell r="D11">
            <v>52248.13</v>
          </cell>
          <cell r="E11">
            <v>538373.44</v>
          </cell>
          <cell r="F11">
            <v>99474.34</v>
          </cell>
        </row>
        <row r="11">
          <cell r="I11">
            <v>1043580.67</v>
          </cell>
        </row>
        <row r="12">
          <cell r="B12">
            <v>43298.79</v>
          </cell>
          <cell r="C12">
            <v>449770.02</v>
          </cell>
          <cell r="D12">
            <v>25378.05</v>
          </cell>
          <cell r="E12">
            <v>305347.32</v>
          </cell>
          <cell r="F12">
            <v>68676.84</v>
          </cell>
        </row>
        <row r="12">
          <cell r="I12">
            <v>755117.34</v>
          </cell>
        </row>
        <row r="13">
          <cell r="B13">
            <v>160167.37</v>
          </cell>
          <cell r="C13">
            <v>1487625.99</v>
          </cell>
          <cell r="D13">
            <v>171973.01</v>
          </cell>
          <cell r="E13">
            <v>1787293.88</v>
          </cell>
          <cell r="F13">
            <v>332140.38</v>
          </cell>
        </row>
        <row r="13">
          <cell r="I13">
            <v>3274919.87</v>
          </cell>
        </row>
        <row r="14">
          <cell r="B14">
            <v>146313.25</v>
          </cell>
          <cell r="C14">
            <v>1513054.59</v>
          </cell>
          <cell r="D14">
            <v>141575.6965</v>
          </cell>
          <cell r="E14">
            <v>1243668.6912</v>
          </cell>
          <cell r="F14">
            <v>287888.9465</v>
          </cell>
        </row>
        <row r="14">
          <cell r="I14">
            <v>2756723.2812</v>
          </cell>
        </row>
        <row r="15">
          <cell r="B15">
            <v>59732.1</v>
          </cell>
          <cell r="C15">
            <v>681577.19</v>
          </cell>
          <cell r="D15">
            <v>37632.4857</v>
          </cell>
          <cell r="E15">
            <v>521043.3847</v>
          </cell>
          <cell r="F15">
            <v>97364.5857</v>
          </cell>
        </row>
        <row r="15">
          <cell r="I15">
            <v>1202620.5747</v>
          </cell>
        </row>
        <row r="16">
          <cell r="B16">
            <v>49158.98</v>
          </cell>
          <cell r="C16">
            <v>501645.17</v>
          </cell>
          <cell r="D16">
            <v>72768.5479</v>
          </cell>
          <cell r="E16">
            <v>805843.1896</v>
          </cell>
          <cell r="F16">
            <v>121927.5279</v>
          </cell>
        </row>
        <row r="16">
          <cell r="I16">
            <v>1307488.3596</v>
          </cell>
        </row>
        <row r="17">
          <cell r="B17">
            <v>33127.98</v>
          </cell>
          <cell r="C17">
            <v>296444.47</v>
          </cell>
          <cell r="D17">
            <v>26310.1147</v>
          </cell>
          <cell r="E17">
            <v>314052.0332</v>
          </cell>
          <cell r="F17">
            <v>59438.0947</v>
          </cell>
        </row>
        <row r="17">
          <cell r="I17">
            <v>610496.5032</v>
          </cell>
        </row>
        <row r="18">
          <cell r="B18">
            <v>136136.18</v>
          </cell>
          <cell r="C18">
            <v>1468684.45</v>
          </cell>
          <cell r="D18">
            <v>152911.7041</v>
          </cell>
          <cell r="E18">
            <v>1723726.3645</v>
          </cell>
          <cell r="F18">
            <v>289047.8841</v>
          </cell>
        </row>
        <row r="18">
          <cell r="I18">
            <v>3192410.8145</v>
          </cell>
        </row>
        <row r="19">
          <cell r="B19">
            <v>74532.94</v>
          </cell>
          <cell r="C19">
            <v>661935.53</v>
          </cell>
          <cell r="D19">
            <v>108903.2138</v>
          </cell>
          <cell r="E19">
            <v>1199526.7695</v>
          </cell>
          <cell r="F19">
            <v>183436.1538</v>
          </cell>
        </row>
        <row r="19">
          <cell r="I19">
            <v>1861462.2995</v>
          </cell>
        </row>
        <row r="20">
          <cell r="B20">
            <v>93300.49</v>
          </cell>
          <cell r="C20">
            <v>1013843.03</v>
          </cell>
          <cell r="D20">
            <v>51878.2052</v>
          </cell>
          <cell r="E20">
            <v>669553.597</v>
          </cell>
          <cell r="F20">
            <v>145178.6952</v>
          </cell>
        </row>
        <row r="20">
          <cell r="I20">
            <v>1683396.627</v>
          </cell>
        </row>
        <row r="21">
          <cell r="B21">
            <v>72898.56</v>
          </cell>
          <cell r="C21">
            <v>854052.11</v>
          </cell>
          <cell r="D21">
            <v>45184.7016</v>
          </cell>
          <cell r="E21">
            <v>600421.273</v>
          </cell>
          <cell r="F21">
            <v>118083.2616</v>
          </cell>
        </row>
        <row r="21">
          <cell r="I21">
            <v>1454473.383</v>
          </cell>
        </row>
        <row r="22">
          <cell r="B22">
            <v>211410.32</v>
          </cell>
          <cell r="C22">
            <v>2112967.72</v>
          </cell>
          <cell r="D22">
            <v>160188.1787</v>
          </cell>
          <cell r="E22">
            <v>1850301.0534</v>
          </cell>
          <cell r="F22">
            <v>371598.4987</v>
          </cell>
        </row>
        <row r="22">
          <cell r="I22">
            <v>3963268.7734</v>
          </cell>
        </row>
        <row r="23">
          <cell r="B23">
            <v>48761.83</v>
          </cell>
          <cell r="C23">
            <v>476749.03</v>
          </cell>
          <cell r="D23">
            <v>24902.8086</v>
          </cell>
          <cell r="E23">
            <v>280957.5464</v>
          </cell>
          <cell r="F23">
            <v>73664.6386</v>
          </cell>
        </row>
        <row r="23">
          <cell r="I23">
            <v>757706.5764</v>
          </cell>
        </row>
        <row r="24">
          <cell r="B24">
            <v>14582.55</v>
          </cell>
          <cell r="C24">
            <v>167183.56</v>
          </cell>
          <cell r="D24">
            <v>20885.14595</v>
          </cell>
          <cell r="E24">
            <v>144717.36843</v>
          </cell>
          <cell r="F24">
            <v>35467.69595</v>
          </cell>
        </row>
        <row r="24">
          <cell r="I24">
            <v>311900.92843</v>
          </cell>
        </row>
        <row r="25">
          <cell r="B25">
            <v>50764.2</v>
          </cell>
          <cell r="C25">
            <v>449407.98</v>
          </cell>
          <cell r="D25">
            <v>37614.3596</v>
          </cell>
          <cell r="E25">
            <v>350921.269</v>
          </cell>
          <cell r="F25">
            <v>88378.5596</v>
          </cell>
        </row>
        <row r="25">
          <cell r="I25">
            <v>800329.249</v>
          </cell>
        </row>
        <row r="26">
          <cell r="B26">
            <v>73873.86</v>
          </cell>
          <cell r="C26">
            <v>849549.42</v>
          </cell>
          <cell r="D26">
            <v>37957.6707</v>
          </cell>
          <cell r="E26">
            <v>476101.6342</v>
          </cell>
          <cell r="F26">
            <v>111831.5307</v>
          </cell>
        </row>
        <row r="26">
          <cell r="I26">
            <v>1325651.0542</v>
          </cell>
        </row>
        <row r="27">
          <cell r="B27">
            <v>29036.68</v>
          </cell>
          <cell r="C27">
            <v>269068.03</v>
          </cell>
          <cell r="D27">
            <v>28653.558</v>
          </cell>
          <cell r="E27">
            <v>322873.3515</v>
          </cell>
          <cell r="F27">
            <v>57690.238</v>
          </cell>
        </row>
        <row r="27">
          <cell r="I27">
            <v>591941.3815</v>
          </cell>
        </row>
        <row r="28">
          <cell r="B28">
            <v>65216.38</v>
          </cell>
          <cell r="C28">
            <v>728835.04</v>
          </cell>
          <cell r="D28">
            <v>57120.2596</v>
          </cell>
          <cell r="E28">
            <v>750145.2117</v>
          </cell>
          <cell r="F28">
            <v>122336.6396</v>
          </cell>
        </row>
        <row r="28">
          <cell r="I28">
            <v>1478980.2517</v>
          </cell>
        </row>
        <row r="29">
          <cell r="B29">
            <v>18968.89</v>
          </cell>
          <cell r="C29">
            <v>157978.07</v>
          </cell>
          <cell r="D29">
            <v>6832.0624</v>
          </cell>
          <cell r="E29">
            <v>70955.9285</v>
          </cell>
          <cell r="F29">
            <v>25800.9524</v>
          </cell>
        </row>
        <row r="29">
          <cell r="I29">
            <v>228933.9985</v>
          </cell>
        </row>
        <row r="30">
          <cell r="B30">
            <v>76461.36</v>
          </cell>
          <cell r="C30">
            <v>862320.26</v>
          </cell>
          <cell r="D30">
            <v>38175.8482</v>
          </cell>
          <cell r="E30">
            <v>554208.0311</v>
          </cell>
          <cell r="F30">
            <v>114637.2082</v>
          </cell>
        </row>
        <row r="30">
          <cell r="I30">
            <v>1416528.2911</v>
          </cell>
        </row>
        <row r="31">
          <cell r="B31">
            <v>42887.83</v>
          </cell>
          <cell r="C31">
            <v>450303.85</v>
          </cell>
          <cell r="D31">
            <v>24438.3577</v>
          </cell>
          <cell r="E31">
            <v>262176.6143</v>
          </cell>
          <cell r="F31">
            <v>67326.1877</v>
          </cell>
        </row>
        <row r="31">
          <cell r="I31">
            <v>712480.4643</v>
          </cell>
        </row>
        <row r="32">
          <cell r="B32">
            <v>15000.75</v>
          </cell>
          <cell r="C32">
            <v>153535.26</v>
          </cell>
          <cell r="D32">
            <v>5896.5641</v>
          </cell>
          <cell r="E32">
            <v>63996.2884</v>
          </cell>
          <cell r="F32">
            <v>20897.3141</v>
          </cell>
        </row>
        <row r="32">
          <cell r="I32">
            <v>217531.5484</v>
          </cell>
        </row>
        <row r="33">
          <cell r="B33">
            <v>16568.67</v>
          </cell>
          <cell r="C33">
            <v>171165.15</v>
          </cell>
          <cell r="D33">
            <v>9525.7585</v>
          </cell>
          <cell r="E33">
            <v>101159.4922</v>
          </cell>
          <cell r="F33">
            <v>26094.4285</v>
          </cell>
        </row>
        <row r="33">
          <cell r="I33">
            <v>272324.6422</v>
          </cell>
        </row>
        <row r="34">
          <cell r="B34">
            <v>37248.44</v>
          </cell>
          <cell r="C34">
            <v>419590.61</v>
          </cell>
          <cell r="D34">
            <v>26033.165</v>
          </cell>
          <cell r="E34">
            <v>281310.5588</v>
          </cell>
          <cell r="F34">
            <v>63281.605</v>
          </cell>
        </row>
        <row r="34">
          <cell r="I34">
            <v>700901.1688</v>
          </cell>
        </row>
        <row r="35">
          <cell r="B35">
            <v>1998390.77</v>
          </cell>
          <cell r="C35">
            <v>20649163.8</v>
          </cell>
          <cell r="D35">
            <v>1660974.73655</v>
          </cell>
          <cell r="E35">
            <v>18814963.70063</v>
          </cell>
          <cell r="F35">
            <v>3659365.50655</v>
          </cell>
        </row>
        <row r="35">
          <cell r="I35">
            <v>39464127.50063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workbookViewId="0">
      <selection activeCell="F9" sqref="F9"/>
    </sheetView>
  </sheetViews>
  <sheetFormatPr defaultColWidth="9" defaultRowHeight="13.5"/>
  <cols>
    <col min="1" max="1" width="7.75" customWidth="1"/>
    <col min="2" max="2" width="10" customWidth="1"/>
    <col min="5" max="5" width="8.25" customWidth="1"/>
    <col min="6" max="6" width="10.75" customWidth="1"/>
    <col min="7" max="7" width="10.625" customWidth="1"/>
    <col min="8" max="8" width="10.125" customWidth="1"/>
    <col min="12" max="12" width="9.875" customWidth="1"/>
    <col min="13" max="13" width="10" customWidth="1"/>
    <col min="14" max="14" width="11" customWidth="1"/>
  </cols>
  <sheetData>
    <row r="1" ht="18.75" spans="1:1">
      <c r="A1" s="42" t="s">
        <v>0</v>
      </c>
    </row>
    <row r="2" ht="20.25" spans="1:1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70"/>
      <c r="M3" s="70"/>
      <c r="N3" s="71" t="s">
        <v>2</v>
      </c>
    </row>
    <row r="4" spans="1:14">
      <c r="A4" s="61" t="s">
        <v>3</v>
      </c>
      <c r="B4" s="62" t="s">
        <v>4</v>
      </c>
      <c r="C4" s="63"/>
      <c r="D4" s="63"/>
      <c r="E4" s="63"/>
      <c r="F4" s="63"/>
      <c r="G4" s="64"/>
      <c r="H4" s="62" t="s">
        <v>5</v>
      </c>
      <c r="I4" s="63"/>
      <c r="J4" s="63"/>
      <c r="K4" s="63"/>
      <c r="L4" s="63"/>
      <c r="M4" s="64"/>
      <c r="N4" s="61" t="s">
        <v>6</v>
      </c>
    </row>
    <row r="5" spans="1:14">
      <c r="A5" s="65"/>
      <c r="B5" s="66" t="s">
        <v>7</v>
      </c>
      <c r="C5" s="67" t="s">
        <v>8</v>
      </c>
      <c r="D5" s="66" t="s">
        <v>9</v>
      </c>
      <c r="E5" s="66" t="s">
        <v>10</v>
      </c>
      <c r="F5" s="66" t="s">
        <v>11</v>
      </c>
      <c r="G5" s="68" t="s">
        <v>12</v>
      </c>
      <c r="H5" s="66" t="s">
        <v>7</v>
      </c>
      <c r="I5" s="66" t="s">
        <v>13</v>
      </c>
      <c r="J5" s="67" t="s">
        <v>8</v>
      </c>
      <c r="K5" s="72" t="s">
        <v>9</v>
      </c>
      <c r="L5" s="62" t="s">
        <v>11</v>
      </c>
      <c r="M5" s="66" t="s">
        <v>12</v>
      </c>
      <c r="N5" s="65"/>
    </row>
    <row r="6" spans="1:15">
      <c r="A6" s="12" t="s">
        <v>14</v>
      </c>
      <c r="B6" s="69">
        <v>117.51043414</v>
      </c>
      <c r="C6" s="69">
        <v>9.58609003</v>
      </c>
      <c r="D6" s="69">
        <v>34.8779708422</v>
      </c>
      <c r="E6" s="69">
        <v>0.14554099</v>
      </c>
      <c r="F6" s="69">
        <f t="shared" ref="F6:F16" si="0">SUM(B6:E6)</f>
        <v>162.1200360022</v>
      </c>
      <c r="G6" s="69">
        <f>F6</f>
        <v>162.1200360022</v>
      </c>
      <c r="H6" s="69">
        <v>71.15669595</v>
      </c>
      <c r="I6" s="69">
        <v>49.08100652</v>
      </c>
      <c r="J6" s="69">
        <v>9.237232842</v>
      </c>
      <c r="K6" s="69">
        <v>0.011625373</v>
      </c>
      <c r="L6" s="69">
        <f t="shared" ref="L6:L17" si="1">SUM(H6:K6)</f>
        <v>129.486560685</v>
      </c>
      <c r="M6" s="69">
        <f>L6</f>
        <v>129.486560685</v>
      </c>
      <c r="N6" s="69">
        <f>F6+L6</f>
        <v>291.6065966872</v>
      </c>
      <c r="O6" s="56"/>
    </row>
    <row r="7" spans="1:15">
      <c r="A7" s="12" t="s">
        <v>15</v>
      </c>
      <c r="B7" s="69">
        <v>104.77761228</v>
      </c>
      <c r="C7" s="69">
        <v>11.62658467</v>
      </c>
      <c r="D7" s="69">
        <v>36.4235155837</v>
      </c>
      <c r="E7" s="69">
        <v>0.13063585</v>
      </c>
      <c r="F7" s="69">
        <f t="shared" si="0"/>
        <v>152.9583483837</v>
      </c>
      <c r="G7" s="69">
        <f t="shared" ref="G7:G16" si="2">G6+F7</f>
        <v>315.0783843859</v>
      </c>
      <c r="H7" s="69">
        <v>69.1870298</v>
      </c>
      <c r="I7" s="69">
        <v>49.99214508</v>
      </c>
      <c r="J7" s="69">
        <v>9.3969282251</v>
      </c>
      <c r="K7" s="69">
        <v>0.007087069</v>
      </c>
      <c r="L7" s="69">
        <f t="shared" si="1"/>
        <v>128.5831901741</v>
      </c>
      <c r="M7" s="69">
        <f>M6+L7</f>
        <v>258.0697508591</v>
      </c>
      <c r="N7" s="69">
        <f>F7+L7</f>
        <v>281.5415385578</v>
      </c>
      <c r="O7" s="56"/>
    </row>
    <row r="8" spans="1:16">
      <c r="A8" s="12" t="s">
        <v>16</v>
      </c>
      <c r="B8" s="69">
        <v>144.20667484</v>
      </c>
      <c r="C8" s="69">
        <v>11.02881021</v>
      </c>
      <c r="D8" s="69">
        <v>42.8935443</v>
      </c>
      <c r="E8" s="69">
        <v>0.17432172</v>
      </c>
      <c r="F8" s="69">
        <f t="shared" si="0"/>
        <v>198.30335107</v>
      </c>
      <c r="G8" s="69">
        <f t="shared" si="2"/>
        <v>513.3817354559</v>
      </c>
      <c r="H8" s="69">
        <v>100.25948483</v>
      </c>
      <c r="I8" s="69">
        <v>67.6860572</v>
      </c>
      <c r="J8" s="69">
        <v>13.0686317823</v>
      </c>
      <c r="K8" s="69">
        <v>0.010895128</v>
      </c>
      <c r="L8" s="69">
        <f t="shared" si="1"/>
        <v>181.0250689403</v>
      </c>
      <c r="M8" s="69">
        <f>M7+L8</f>
        <v>439.0948197994</v>
      </c>
      <c r="N8" s="69">
        <f>F8+L8</f>
        <v>379.3284200103</v>
      </c>
      <c r="P8" s="73"/>
    </row>
    <row r="9" spans="1:14">
      <c r="A9" s="12" t="s">
        <v>17</v>
      </c>
      <c r="B9" s="69">
        <v>135.99054584</v>
      </c>
      <c r="C9" s="69">
        <v>12.03732033</v>
      </c>
      <c r="D9" s="69">
        <v>39.05218228</v>
      </c>
      <c r="E9" s="69">
        <v>0.15500141</v>
      </c>
      <c r="F9" s="69">
        <f t="shared" si="0"/>
        <v>187.23504986</v>
      </c>
      <c r="G9" s="69">
        <f t="shared" si="2"/>
        <v>700.6167853159</v>
      </c>
      <c r="H9" s="69">
        <v>97.74855492</v>
      </c>
      <c r="I9" s="69">
        <v>87.45555458</v>
      </c>
      <c r="J9" s="69">
        <v>10.0034434018</v>
      </c>
      <c r="K9" s="69">
        <v>0.009</v>
      </c>
      <c r="L9" s="69">
        <f t="shared" si="1"/>
        <v>195.2165529018</v>
      </c>
      <c r="M9" s="69">
        <f t="shared" ref="M9:M16" si="3">SUM(M8+L9)</f>
        <v>634.3113727012</v>
      </c>
      <c r="N9" s="69">
        <f t="shared" ref="N9:N16" si="4">SUM(F9+L9)</f>
        <v>382.4516027618</v>
      </c>
    </row>
    <row r="10" spans="1:14">
      <c r="A10" s="12" t="s">
        <v>18</v>
      </c>
      <c r="B10" s="69">
        <v>131.16829376</v>
      </c>
      <c r="C10" s="69">
        <v>11.31061895</v>
      </c>
      <c r="D10" s="69">
        <v>39.62938324</v>
      </c>
      <c r="E10" s="69">
        <v>0.1629061</v>
      </c>
      <c r="F10" s="69">
        <f t="shared" si="0"/>
        <v>182.27120205</v>
      </c>
      <c r="G10" s="69">
        <f t="shared" si="2"/>
        <v>882.8879873659</v>
      </c>
      <c r="H10" s="69">
        <v>95.57543284</v>
      </c>
      <c r="I10" s="69">
        <v>88.0426104</v>
      </c>
      <c r="J10" s="69">
        <v>11.0509905133</v>
      </c>
      <c r="K10" s="74">
        <v>0.006581628</v>
      </c>
      <c r="L10" s="69">
        <f t="shared" si="1"/>
        <v>194.6756153813</v>
      </c>
      <c r="M10" s="69">
        <f t="shared" si="3"/>
        <v>828.9869880825</v>
      </c>
      <c r="N10" s="69">
        <f t="shared" si="4"/>
        <v>376.9468174313</v>
      </c>
    </row>
    <row r="11" spans="1:14">
      <c r="A11" s="12" t="s">
        <v>19</v>
      </c>
      <c r="B11" s="69">
        <v>130.37799336</v>
      </c>
      <c r="C11" s="69">
        <v>9.8765987</v>
      </c>
      <c r="D11" s="69">
        <v>37.81667578</v>
      </c>
      <c r="E11" s="69">
        <v>0.16597024</v>
      </c>
      <c r="F11" s="69">
        <f t="shared" si="0"/>
        <v>178.23723808</v>
      </c>
      <c r="G11" s="69">
        <f t="shared" si="2"/>
        <v>1061.1252254459</v>
      </c>
      <c r="H11" s="69">
        <v>85.89784062</v>
      </c>
      <c r="I11" s="69">
        <v>63.45666154</v>
      </c>
      <c r="J11" s="69">
        <v>10.8245355269</v>
      </c>
      <c r="K11" s="74">
        <v>0.005933071</v>
      </c>
      <c r="L11" s="69">
        <f t="shared" si="1"/>
        <v>160.1849707579</v>
      </c>
      <c r="M11" s="69">
        <f t="shared" si="3"/>
        <v>989.1719588404</v>
      </c>
      <c r="N11" s="69">
        <f t="shared" si="4"/>
        <v>338.4222088379</v>
      </c>
    </row>
    <row r="12" spans="1:14">
      <c r="A12" s="12" t="s">
        <v>20</v>
      </c>
      <c r="B12" s="69">
        <v>127.07881252</v>
      </c>
      <c r="C12" s="69">
        <v>8.51679433</v>
      </c>
      <c r="D12" s="69">
        <v>38.38580702</v>
      </c>
      <c r="E12" s="69">
        <v>0.19777462</v>
      </c>
      <c r="F12" s="69">
        <f t="shared" si="0"/>
        <v>174.17918849</v>
      </c>
      <c r="G12" s="69">
        <f t="shared" si="2"/>
        <v>1235.3044139359</v>
      </c>
      <c r="H12" s="69">
        <v>86.50962394</v>
      </c>
      <c r="I12" s="69">
        <v>67.76654716</v>
      </c>
      <c r="J12" s="69">
        <v>9.0853104431</v>
      </c>
      <c r="K12" s="69">
        <v>0.005304687</v>
      </c>
      <c r="L12" s="69">
        <f t="shared" si="1"/>
        <v>163.3667862301</v>
      </c>
      <c r="M12" s="69">
        <f t="shared" si="3"/>
        <v>1152.5387450705</v>
      </c>
      <c r="N12" s="69">
        <f t="shared" si="4"/>
        <v>337.5459747201</v>
      </c>
    </row>
    <row r="13" spans="1:14">
      <c r="A13" s="12" t="s">
        <v>21</v>
      </c>
      <c r="B13" s="69">
        <v>127.75443632</v>
      </c>
      <c r="C13" s="69">
        <v>8.92351865</v>
      </c>
      <c r="D13" s="69">
        <v>37.86819738</v>
      </c>
      <c r="E13" s="69">
        <v>0.15975278</v>
      </c>
      <c r="F13" s="69">
        <f t="shared" si="0"/>
        <v>174.70590513</v>
      </c>
      <c r="G13" s="69">
        <f t="shared" si="2"/>
        <v>1410.0103190659</v>
      </c>
      <c r="H13" s="69">
        <v>83.53183172</v>
      </c>
      <c r="I13" s="69">
        <v>84.0560526</v>
      </c>
      <c r="J13" s="69">
        <v>8.37053874</v>
      </c>
      <c r="K13" s="69">
        <v>0.006802289</v>
      </c>
      <c r="L13" s="69">
        <f t="shared" si="1"/>
        <v>175.965225349</v>
      </c>
      <c r="M13" s="69">
        <f t="shared" si="3"/>
        <v>1328.5039704195</v>
      </c>
      <c r="N13" s="69">
        <f t="shared" si="4"/>
        <v>350.671130479</v>
      </c>
    </row>
    <row r="14" spans="1:14">
      <c r="A14" s="12" t="s">
        <v>22</v>
      </c>
      <c r="B14" s="69">
        <v>126.98564252</v>
      </c>
      <c r="C14" s="69">
        <v>11.5574888</v>
      </c>
      <c r="D14" s="69">
        <v>37.43122541</v>
      </c>
      <c r="E14" s="69">
        <v>0.14430528</v>
      </c>
      <c r="F14" s="69">
        <f t="shared" si="0"/>
        <v>176.11866201</v>
      </c>
      <c r="G14" s="69">
        <f t="shared" si="2"/>
        <v>1586.1289810759</v>
      </c>
      <c r="H14" s="69">
        <v>85.02529598</v>
      </c>
      <c r="I14" s="69">
        <v>98.00464608</v>
      </c>
      <c r="J14" s="69">
        <v>10.13043548</v>
      </c>
      <c r="K14" s="69">
        <v>0.002718729</v>
      </c>
      <c r="L14" s="69">
        <f t="shared" si="1"/>
        <v>193.163096269</v>
      </c>
      <c r="M14" s="69">
        <f t="shared" si="3"/>
        <v>1521.6670666885</v>
      </c>
      <c r="N14" s="69">
        <f t="shared" si="4"/>
        <v>369.281758279</v>
      </c>
    </row>
    <row r="15" spans="1:14">
      <c r="A15" s="12" t="s">
        <v>23</v>
      </c>
      <c r="B15" s="69">
        <v>135.8025132</v>
      </c>
      <c r="C15" s="69">
        <v>9.40764591</v>
      </c>
      <c r="D15" s="69">
        <v>37.77271118</v>
      </c>
      <c r="E15" s="69">
        <v>0.13835521</v>
      </c>
      <c r="F15" s="69">
        <f t="shared" si="0"/>
        <v>183.1212255</v>
      </c>
      <c r="G15" s="69">
        <f t="shared" si="2"/>
        <v>1769.2502065759</v>
      </c>
      <c r="H15" s="69">
        <v>85.51020675</v>
      </c>
      <c r="I15" s="69">
        <v>96.57016768</v>
      </c>
      <c r="J15" s="69">
        <v>11.32592137</v>
      </c>
      <c r="K15" s="69">
        <v>0.00353345</v>
      </c>
      <c r="L15" s="69">
        <f t="shared" si="1"/>
        <v>193.40982925</v>
      </c>
      <c r="M15" s="69">
        <f t="shared" si="3"/>
        <v>1715.0768959385</v>
      </c>
      <c r="N15" s="69">
        <f t="shared" si="4"/>
        <v>376.53105475</v>
      </c>
    </row>
    <row r="16" spans="1:14">
      <c r="A16" s="12" t="s">
        <v>24</v>
      </c>
      <c r="B16" s="69">
        <v>143.787615</v>
      </c>
      <c r="C16" s="69">
        <v>10.5517965</v>
      </c>
      <c r="D16" s="69">
        <v>39.56158034</v>
      </c>
      <c r="E16" s="69">
        <v>0.12138904</v>
      </c>
      <c r="F16" s="69">
        <f t="shared" si="0"/>
        <v>194.02238088</v>
      </c>
      <c r="G16" s="69">
        <f t="shared" si="2"/>
        <v>1963.2725874559</v>
      </c>
      <c r="H16" s="69">
        <v>92.06013478</v>
      </c>
      <c r="I16" s="69">
        <v>90.54448246</v>
      </c>
      <c r="J16" s="69">
        <v>8.91492269999999</v>
      </c>
      <c r="K16" s="69">
        <v>0.005343199</v>
      </c>
      <c r="L16" s="69">
        <f t="shared" si="1"/>
        <v>191.524883139</v>
      </c>
      <c r="M16" s="69">
        <f t="shared" si="3"/>
        <v>1906.6017790775</v>
      </c>
      <c r="N16" s="69">
        <f t="shared" si="4"/>
        <v>385.547264019</v>
      </c>
    </row>
    <row r="17" spans="1:14">
      <c r="A17" s="12" t="s">
        <v>25</v>
      </c>
      <c r="B17" s="69">
        <v>154.0984</v>
      </c>
      <c r="C17" s="69">
        <v>11.9169</v>
      </c>
      <c r="D17" s="69">
        <v>40.3517</v>
      </c>
      <c r="E17" s="69">
        <v>0.1283</v>
      </c>
      <c r="F17" s="69">
        <v>206.4953</v>
      </c>
      <c r="G17" s="69">
        <v>2169.7679</v>
      </c>
      <c r="H17" s="69">
        <v>96.1436</v>
      </c>
      <c r="I17" s="69">
        <v>85.8659</v>
      </c>
      <c r="J17" s="69">
        <v>8.3075</v>
      </c>
      <c r="K17" s="69">
        <v>0.0042</v>
      </c>
      <c r="L17" s="69">
        <f t="shared" si="1"/>
        <v>190.3212</v>
      </c>
      <c r="M17" s="69">
        <v>2096.923</v>
      </c>
      <c r="N17" s="69">
        <v>396.8165</v>
      </c>
    </row>
    <row r="18" spans="1:14">
      <c r="A18" s="66" t="s">
        <v>26</v>
      </c>
      <c r="B18" s="69">
        <f>SUM(B6:B17)</f>
        <v>1579.53897378</v>
      </c>
      <c r="C18" s="69">
        <f>SUM(C6:C17)</f>
        <v>126.34016708</v>
      </c>
      <c r="D18" s="69">
        <f>SUM(D6:D17)</f>
        <v>462.0644933559</v>
      </c>
      <c r="E18" s="69">
        <f>SUM(E6:E17)</f>
        <v>1.82425324</v>
      </c>
      <c r="F18" s="69">
        <f>SUM(F6:F17)</f>
        <v>2169.7678874559</v>
      </c>
      <c r="G18" s="69" t="s">
        <v>27</v>
      </c>
      <c r="H18" s="69">
        <f>SUM(H6:H17)</f>
        <v>1048.60573213</v>
      </c>
      <c r="I18" s="69">
        <f>SUM(I6:I17)</f>
        <v>928.5218313</v>
      </c>
      <c r="J18" s="69">
        <f>SUM(J6:J17)</f>
        <v>119.7163910245</v>
      </c>
      <c r="K18" s="69">
        <f>SUM(K6:K17)</f>
        <v>0.079024623</v>
      </c>
      <c r="L18" s="69">
        <f>SUM(L6:L17)</f>
        <v>2096.9229790775</v>
      </c>
      <c r="M18" s="69" t="s">
        <v>27</v>
      </c>
      <c r="N18" s="69">
        <f>SUM(N6:N17)</f>
        <v>4266.6908665334</v>
      </c>
    </row>
    <row r="19" spans="14:14">
      <c r="N19" s="75"/>
    </row>
    <row r="20" spans="12:14">
      <c r="L20" s="76"/>
      <c r="N20" s="56"/>
    </row>
    <row r="21" spans="4:11">
      <c r="D21" s="56"/>
      <c r="K21" s="56"/>
    </row>
    <row r="23" spans="7:7">
      <c r="G23" s="56"/>
    </row>
  </sheetData>
  <mergeCells count="5">
    <mergeCell ref="A2:N2"/>
    <mergeCell ref="B4:G4"/>
    <mergeCell ref="H4:L4"/>
    <mergeCell ref="A4:A5"/>
    <mergeCell ref="N4:N5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C14" sqref="C14"/>
    </sheetView>
  </sheetViews>
  <sheetFormatPr defaultColWidth="9" defaultRowHeight="13.5"/>
  <cols>
    <col min="1" max="1" width="19.625" customWidth="1"/>
    <col min="2" max="2" width="10.375" customWidth="1"/>
    <col min="3" max="4" width="10.75" customWidth="1"/>
    <col min="5" max="5" width="11.25" customWidth="1"/>
    <col min="6" max="6" width="14" customWidth="1"/>
    <col min="7" max="7" width="13.375" customWidth="1"/>
    <col min="8" max="8" width="13.625" customWidth="1"/>
    <col min="9" max="9" width="9" style="41"/>
  </cols>
  <sheetData>
    <row r="1" ht="18.75" spans="1:1">
      <c r="A1" s="42" t="s">
        <v>28</v>
      </c>
    </row>
    <row r="2" ht="20.25" spans="1:8">
      <c r="A2" s="43" t="s">
        <v>29</v>
      </c>
      <c r="B2" s="43"/>
      <c r="C2" s="43"/>
      <c r="D2" s="43"/>
      <c r="E2" s="43"/>
      <c r="F2" s="43"/>
      <c r="G2" s="43"/>
      <c r="H2" s="43"/>
    </row>
    <row r="3" spans="1:8">
      <c r="A3" s="44"/>
      <c r="B3" s="44"/>
      <c r="C3" s="44"/>
      <c r="D3" s="45"/>
      <c r="E3" s="45"/>
      <c r="F3" s="44"/>
      <c r="G3" s="44"/>
      <c r="H3" s="44" t="s">
        <v>30</v>
      </c>
    </row>
    <row r="4" spans="1:8">
      <c r="A4" s="11" t="s">
        <v>31</v>
      </c>
      <c r="B4" s="11" t="s">
        <v>32</v>
      </c>
      <c r="C4" s="11"/>
      <c r="D4" s="11"/>
      <c r="E4" s="11"/>
      <c r="F4" s="11" t="s">
        <v>33</v>
      </c>
      <c r="G4" s="11"/>
      <c r="H4" s="11"/>
    </row>
    <row r="5" spans="1:8">
      <c r="A5" s="11"/>
      <c r="B5" s="11" t="s">
        <v>34</v>
      </c>
      <c r="C5" s="11" t="s">
        <v>35</v>
      </c>
      <c r="D5" s="46" t="s">
        <v>36</v>
      </c>
      <c r="E5" s="46" t="s">
        <v>37</v>
      </c>
      <c r="F5" s="11" t="s">
        <v>34</v>
      </c>
      <c r="G5" s="11" t="s">
        <v>35</v>
      </c>
      <c r="H5" s="46" t="s">
        <v>36</v>
      </c>
    </row>
    <row r="6" spans="1:11">
      <c r="A6" s="47" t="s">
        <v>38</v>
      </c>
      <c r="B6" s="48">
        <f>SUM(B7:B10)</f>
        <v>206.4953</v>
      </c>
      <c r="C6" s="48">
        <f>SUM(C7:C10)</f>
        <v>199.8391</v>
      </c>
      <c r="D6" s="49">
        <f>(B6-C6)/C6</f>
        <v>0.0333077961219801</v>
      </c>
      <c r="E6" s="49">
        <f>(B6-[1]上月!B2)/[1]上月!B2</f>
        <v>0.0642859811503618</v>
      </c>
      <c r="F6" s="48">
        <f>SUM(F7:F10)</f>
        <v>2169.768</v>
      </c>
      <c r="G6" s="48">
        <f>SUM(G7:G10)</f>
        <v>2064.916379</v>
      </c>
      <c r="H6" s="49">
        <f>(F6-G6)/G6</f>
        <v>0.0507776596022634</v>
      </c>
      <c r="I6" s="55"/>
      <c r="J6" s="56"/>
      <c r="K6" s="56"/>
    </row>
    <row r="7" spans="1:8">
      <c r="A7" s="50" t="s">
        <v>39</v>
      </c>
      <c r="B7" s="48">
        <v>154.0984</v>
      </c>
      <c r="C7" s="51">
        <v>143.9642</v>
      </c>
      <c r="D7" s="49">
        <f t="shared" ref="D7:D21" si="0">(B7-C7)/C7</f>
        <v>0.0703938895919957</v>
      </c>
      <c r="E7" s="49">
        <f>(B7-[1]上月!B3)/[1]上月!B3</f>
        <v>0.0717084360847074</v>
      </c>
      <c r="F7" s="48">
        <v>1579.539</v>
      </c>
      <c r="G7" s="48">
        <v>1467.773645</v>
      </c>
      <c r="H7" s="49">
        <f>(F7-G7)/G7</f>
        <v>0.0761461792019028</v>
      </c>
    </row>
    <row r="8" spans="1:8">
      <c r="A8" s="50" t="s">
        <v>40</v>
      </c>
      <c r="B8" s="48">
        <v>11.9169</v>
      </c>
      <c r="C8" s="51">
        <v>14.5882</v>
      </c>
      <c r="D8" s="49">
        <f t="shared" si="0"/>
        <v>-0.183113749468749</v>
      </c>
      <c r="E8" s="49">
        <f>(B8-[1]上月!B4)/[1]上月!B4</f>
        <v>0.129371666710972</v>
      </c>
      <c r="F8" s="48">
        <v>126.3402</v>
      </c>
      <c r="G8" s="48">
        <v>149.124758</v>
      </c>
      <c r="H8" s="49">
        <f>(F8-G8)/G8</f>
        <v>-0.152788566469962</v>
      </c>
    </row>
    <row r="9" spans="1:8">
      <c r="A9" s="50" t="s">
        <v>41</v>
      </c>
      <c r="B9" s="48">
        <v>40.3517</v>
      </c>
      <c r="C9" s="51">
        <v>41.1166</v>
      </c>
      <c r="D9" s="49">
        <f t="shared" si="0"/>
        <v>-0.0186031918981627</v>
      </c>
      <c r="E9" s="49">
        <f>(B9-[1]上月!B5)/[1]上月!B5</f>
        <v>0.0199718932663852</v>
      </c>
      <c r="F9" s="48">
        <v>462.0645</v>
      </c>
      <c r="G9" s="48">
        <v>445.355983</v>
      </c>
      <c r="H9" s="49">
        <f>(F9-G9)/G9</f>
        <v>0.0375172168732265</v>
      </c>
    </row>
    <row r="10" spans="1:8">
      <c r="A10" s="50" t="s">
        <v>42</v>
      </c>
      <c r="B10" s="48">
        <v>0.1283</v>
      </c>
      <c r="C10" s="51">
        <v>0.1701</v>
      </c>
      <c r="D10" s="49">
        <f t="shared" si="0"/>
        <v>-0.245737801293357</v>
      </c>
      <c r="E10" s="49">
        <f>(B10-[1]上月!B6)/[1]上月!B6</f>
        <v>0.0569323227204037</v>
      </c>
      <c r="F10" s="48">
        <v>1.8243</v>
      </c>
      <c r="G10" s="48">
        <v>2.661993</v>
      </c>
      <c r="H10" s="49">
        <f>(F10-G10)/G10</f>
        <v>-0.314686402255754</v>
      </c>
    </row>
    <row r="11" spans="1:11">
      <c r="A11" s="47" t="s">
        <v>43</v>
      </c>
      <c r="B11" s="48">
        <f>SUM(B12:B15)</f>
        <v>190.3212</v>
      </c>
      <c r="C11" s="48">
        <f>SUM(C12:C15)</f>
        <v>166.0975</v>
      </c>
      <c r="D11" s="49">
        <f t="shared" si="0"/>
        <v>0.145840244434745</v>
      </c>
      <c r="E11" s="49">
        <f>(B11-[1]上月!B7)/[1]上月!B7</f>
        <v>-0.0062847350133948</v>
      </c>
      <c r="F11" s="48">
        <f>SUM(F12:F15)</f>
        <v>2096.9229</v>
      </c>
      <c r="G11" s="48">
        <f>SUM(G12:G15)</f>
        <v>1881.4963706778</v>
      </c>
      <c r="H11" s="49">
        <f t="shared" ref="H11:H21" si="1">(F11-G11)/G11</f>
        <v>0.114497446117631</v>
      </c>
      <c r="I11" s="55"/>
      <c r="J11" s="56"/>
      <c r="K11" s="56"/>
    </row>
    <row r="12" spans="1:8">
      <c r="A12" s="52" t="s">
        <v>44</v>
      </c>
      <c r="B12" s="48">
        <v>96.1436</v>
      </c>
      <c r="C12" s="48">
        <v>89.9337</v>
      </c>
      <c r="D12" s="49">
        <f t="shared" si="0"/>
        <v>0.0690497555421383</v>
      </c>
      <c r="E12" s="49">
        <f>(B12-[1]上月!B8)/[1]上月!B8</f>
        <v>0.0443564983883466</v>
      </c>
      <c r="F12" s="48">
        <v>1048.6057</v>
      </c>
      <c r="G12" s="48">
        <v>980.8703873</v>
      </c>
      <c r="H12" s="49">
        <f t="shared" si="1"/>
        <v>0.0690563336165672</v>
      </c>
    </row>
    <row r="13" spans="1:10">
      <c r="A13" s="52" t="s">
        <v>45</v>
      </c>
      <c r="B13" s="48">
        <v>85.8659</v>
      </c>
      <c r="C13" s="48">
        <v>64.023</v>
      </c>
      <c r="D13" s="49">
        <f t="shared" si="0"/>
        <v>0.341172703559658</v>
      </c>
      <c r="E13" s="49">
        <f>(B13-[1]上月!B9)/[1]上月!B9</f>
        <v>-0.0516716461664785</v>
      </c>
      <c r="F13" s="48">
        <v>928.5218</v>
      </c>
      <c r="G13" s="48">
        <v>764.90116588</v>
      </c>
      <c r="H13" s="49">
        <f t="shared" si="1"/>
        <v>0.213910818048968</v>
      </c>
      <c r="J13" s="57"/>
    </row>
    <row r="14" spans="1:8">
      <c r="A14" s="52" t="s">
        <v>46</v>
      </c>
      <c r="B14" s="48">
        <v>8.3075</v>
      </c>
      <c r="C14" s="48">
        <v>12.1317</v>
      </c>
      <c r="D14" s="49">
        <f t="shared" si="0"/>
        <v>-0.315223752648021</v>
      </c>
      <c r="E14" s="49">
        <f>(B14-[1]上月!B10)/[1]上月!B10</f>
        <v>-0.0681354982472249</v>
      </c>
      <c r="F14" s="48">
        <v>119.7164</v>
      </c>
      <c r="G14" s="48">
        <v>135.6459003348</v>
      </c>
      <c r="H14" s="49">
        <f t="shared" si="1"/>
        <v>-0.117434439931343</v>
      </c>
    </row>
    <row r="15" spans="1:8">
      <c r="A15" s="52" t="s">
        <v>47</v>
      </c>
      <c r="B15" s="53">
        <v>0.0042</v>
      </c>
      <c r="C15" s="48">
        <v>0.0091</v>
      </c>
      <c r="D15" s="49">
        <f t="shared" si="0"/>
        <v>-0.538461538461539</v>
      </c>
      <c r="E15" s="49">
        <f>(B15-[1]上月!B11)/[1]上月!B11</f>
        <v>-0.213954037646736</v>
      </c>
      <c r="F15" s="48">
        <v>0.079</v>
      </c>
      <c r="G15" s="48">
        <v>0.078917163</v>
      </c>
      <c r="H15" s="49">
        <f t="shared" si="1"/>
        <v>0.00104967027261251</v>
      </c>
    </row>
    <row r="16" spans="1:11">
      <c r="A16" s="47" t="s">
        <v>48</v>
      </c>
      <c r="B16" s="48">
        <f>B6+B11</f>
        <v>396.8165</v>
      </c>
      <c r="C16" s="48">
        <f>SUM(C17:C21)</f>
        <v>365.9366</v>
      </c>
      <c r="D16" s="49">
        <f t="shared" si="0"/>
        <v>0.0843859291472897</v>
      </c>
      <c r="E16" s="49">
        <f>(B16-[1]上月!B12)/[1]上月!B12</f>
        <v>0.0292291945312434</v>
      </c>
      <c r="F16" s="48">
        <f>F6+F11</f>
        <v>4266.6909</v>
      </c>
      <c r="G16" s="48">
        <f>G6+G11</f>
        <v>3946.4127496778</v>
      </c>
      <c r="H16" s="49">
        <f t="shared" si="1"/>
        <v>0.0811567797484815</v>
      </c>
      <c r="I16" s="55"/>
      <c r="J16" s="56"/>
      <c r="K16" s="56"/>
    </row>
    <row r="17" spans="1:11">
      <c r="A17" s="52" t="s">
        <v>49</v>
      </c>
      <c r="B17" s="48">
        <f>B7+B12</f>
        <v>250.242</v>
      </c>
      <c r="C17" s="48">
        <f>C7+C12</f>
        <v>233.8979</v>
      </c>
      <c r="D17" s="49">
        <f t="shared" si="0"/>
        <v>0.0698770702943465</v>
      </c>
      <c r="E17" s="49">
        <f>(B17-[1]上月!B13)/[1]上月!B13</f>
        <v>0.0610319591067843</v>
      </c>
      <c r="F17" s="48">
        <f>F7+F12</f>
        <v>2628.1447</v>
      </c>
      <c r="G17" s="48">
        <f>G7+G12</f>
        <v>2448.6440323</v>
      </c>
      <c r="H17" s="49">
        <f t="shared" si="1"/>
        <v>0.0733061503967957</v>
      </c>
      <c r="J17" s="56"/>
      <c r="K17" s="56"/>
    </row>
    <row r="18" spans="1:11">
      <c r="A18" s="52" t="s">
        <v>50</v>
      </c>
      <c r="B18" s="48">
        <f>B13</f>
        <v>85.8659</v>
      </c>
      <c r="C18" s="48">
        <f>C13</f>
        <v>64.023</v>
      </c>
      <c r="D18" s="49">
        <f t="shared" si="0"/>
        <v>0.341172703559658</v>
      </c>
      <c r="E18" s="49">
        <f>(B18-[1]上月!B14)/[1]上月!B14</f>
        <v>-0.0516716461664785</v>
      </c>
      <c r="F18" s="48">
        <f>F13</f>
        <v>928.5218</v>
      </c>
      <c r="G18" s="48">
        <f>G13</f>
        <v>764.90116588</v>
      </c>
      <c r="H18" s="49">
        <f t="shared" si="1"/>
        <v>0.213910818048968</v>
      </c>
      <c r="J18" s="56"/>
      <c r="K18" s="56"/>
    </row>
    <row r="19" spans="1:11">
      <c r="A19" s="52" t="s">
        <v>51</v>
      </c>
      <c r="B19" s="48">
        <f>B8+B14</f>
        <v>20.2244</v>
      </c>
      <c r="C19" s="48">
        <f>C8+C14</f>
        <v>26.7199</v>
      </c>
      <c r="D19" s="49">
        <f t="shared" si="0"/>
        <v>-0.243095969670545</v>
      </c>
      <c r="E19" s="49">
        <f>(B19-[1]上月!B15)/[1]上月!B15</f>
        <v>0.0389218538684221</v>
      </c>
      <c r="F19" s="48">
        <f>F8+F14</f>
        <v>246.0566</v>
      </c>
      <c r="G19" s="48">
        <f>G8+G14</f>
        <v>284.7706583348</v>
      </c>
      <c r="H19" s="49">
        <f t="shared" si="1"/>
        <v>-0.135948199723879</v>
      </c>
      <c r="I19" s="58"/>
      <c r="J19" s="56"/>
      <c r="K19" s="56"/>
    </row>
    <row r="20" spans="1:11">
      <c r="A20" s="52" t="s">
        <v>52</v>
      </c>
      <c r="B20" s="48">
        <f>B9+B15</f>
        <v>40.3559</v>
      </c>
      <c r="C20" s="48">
        <f>C9+C15</f>
        <v>41.1257</v>
      </c>
      <c r="D20" s="49">
        <f t="shared" si="0"/>
        <v>-0.0187182224253933</v>
      </c>
      <c r="E20" s="49">
        <f>(B20-[1]上月!B16)/[1]上月!B16</f>
        <v>0.0199403034259746</v>
      </c>
      <c r="F20" s="48">
        <f>F9+F15</f>
        <v>462.1435</v>
      </c>
      <c r="G20" s="48">
        <f>G9+G15</f>
        <v>445.434900163</v>
      </c>
      <c r="H20" s="49">
        <f t="shared" si="1"/>
        <v>0.0375107559620625</v>
      </c>
      <c r="I20" s="58"/>
      <c r="J20" s="56"/>
      <c r="K20" s="56"/>
    </row>
    <row r="21" spans="1:11">
      <c r="A21" s="52" t="s">
        <v>53</v>
      </c>
      <c r="B21" s="48">
        <f>B10</f>
        <v>0.1283</v>
      </c>
      <c r="C21" s="48">
        <f>C10</f>
        <v>0.1701</v>
      </c>
      <c r="D21" s="49">
        <f t="shared" si="0"/>
        <v>-0.245737801293357</v>
      </c>
      <c r="E21" s="49">
        <f>(B21-[1]上月!B17)/[1]上月!B17</f>
        <v>0.0569323227204037</v>
      </c>
      <c r="F21" s="48">
        <f>F10</f>
        <v>1.8243</v>
      </c>
      <c r="G21" s="48">
        <f>G10</f>
        <v>2.661993</v>
      </c>
      <c r="H21" s="49">
        <f t="shared" si="1"/>
        <v>-0.314686402255754</v>
      </c>
      <c r="I21" s="58"/>
      <c r="J21" s="56"/>
      <c r="K21" s="56"/>
    </row>
    <row r="22" spans="6:7">
      <c r="F22" s="54"/>
      <c r="G22" s="54"/>
    </row>
    <row r="23" spans="2:11">
      <c r="B23" s="54"/>
      <c r="F23" s="54"/>
      <c r="J23" s="56"/>
      <c r="K23" s="56"/>
    </row>
  </sheetData>
  <mergeCells count="4">
    <mergeCell ref="A2:H2"/>
    <mergeCell ref="B4:E4"/>
    <mergeCell ref="F4:H4"/>
    <mergeCell ref="A4:A5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tabSelected="1" workbookViewId="0">
      <selection activeCell="F34" sqref="F34"/>
    </sheetView>
  </sheetViews>
  <sheetFormatPr defaultColWidth="10.875" defaultRowHeight="18.75"/>
  <cols>
    <col min="1" max="1" width="10.875" style="3"/>
    <col min="2" max="2" width="10.875" style="4"/>
    <col min="3" max="3" width="9.5" style="5" customWidth="1"/>
    <col min="4" max="4" width="13.125" style="4" customWidth="1"/>
    <col min="5" max="5" width="8.25" style="5" customWidth="1"/>
    <col min="6" max="6" width="10.875" style="4" customWidth="1"/>
    <col min="7" max="7" width="8.25" style="5" customWidth="1"/>
    <col min="8" max="8" width="12.125" style="4" customWidth="1"/>
    <col min="9" max="9" width="9.625" style="5" customWidth="1"/>
    <col min="10" max="10" width="10.875" style="4"/>
    <col min="11" max="11" width="9" style="5" customWidth="1"/>
    <col min="12" max="12" width="12" style="4" customWidth="1"/>
    <col min="13" max="13" width="8" style="5" customWidth="1"/>
    <col min="14" max="16384" width="10.875" style="3"/>
  </cols>
  <sheetData>
    <row r="1" ht="20.25" spans="1:13">
      <c r="A1" s="6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15" spans="1:13">
      <c r="A2" s="8"/>
      <c r="B2" s="9"/>
      <c r="C2" s="10"/>
      <c r="D2" s="9"/>
      <c r="E2" s="10"/>
      <c r="F2" s="9"/>
      <c r="G2" s="10"/>
      <c r="H2" s="9"/>
      <c r="I2" s="10"/>
      <c r="J2" s="9"/>
      <c r="K2" s="10"/>
      <c r="L2" s="33" t="s">
        <v>55</v>
      </c>
      <c r="M2" s="33"/>
    </row>
    <row r="3" s="2" customFormat="1" ht="12" customHeight="1" spans="1:14">
      <c r="A3" s="11" t="s">
        <v>56</v>
      </c>
      <c r="B3" s="11" t="s">
        <v>4</v>
      </c>
      <c r="C3" s="12"/>
      <c r="D3" s="12"/>
      <c r="E3" s="12"/>
      <c r="F3" s="11" t="s">
        <v>57</v>
      </c>
      <c r="G3" s="12"/>
      <c r="H3" s="12"/>
      <c r="I3" s="12"/>
      <c r="J3" s="11" t="s">
        <v>58</v>
      </c>
      <c r="K3" s="12"/>
      <c r="L3" s="12"/>
      <c r="M3" s="12"/>
      <c r="N3" s="34"/>
    </row>
    <row r="4" s="2" customFormat="1" ht="12" customHeight="1" spans="1:15">
      <c r="A4" s="11"/>
      <c r="B4" s="13" t="s">
        <v>32</v>
      </c>
      <c r="C4" s="14"/>
      <c r="D4" s="11" t="s">
        <v>33</v>
      </c>
      <c r="E4" s="12"/>
      <c r="F4" s="13" t="s">
        <v>32</v>
      </c>
      <c r="G4" s="14"/>
      <c r="H4" s="11" t="s">
        <v>33</v>
      </c>
      <c r="I4" s="12"/>
      <c r="J4" s="13" t="s">
        <v>32</v>
      </c>
      <c r="K4" s="14"/>
      <c r="L4" s="11" t="s">
        <v>33</v>
      </c>
      <c r="M4" s="12"/>
      <c r="N4" s="34"/>
      <c r="O4" s="35"/>
    </row>
    <row r="5" s="2" customFormat="1" ht="12" customHeight="1" spans="1:15">
      <c r="A5" s="11"/>
      <c r="B5" s="15" t="s">
        <v>59</v>
      </c>
      <c r="C5" s="16" t="s">
        <v>60</v>
      </c>
      <c r="D5" s="17" t="s">
        <v>59</v>
      </c>
      <c r="E5" s="16" t="s">
        <v>60</v>
      </c>
      <c r="F5" s="15" t="s">
        <v>59</v>
      </c>
      <c r="G5" s="16" t="s">
        <v>60</v>
      </c>
      <c r="H5" s="15" t="s">
        <v>59</v>
      </c>
      <c r="I5" s="16" t="s">
        <v>60</v>
      </c>
      <c r="J5" s="15" t="s">
        <v>59</v>
      </c>
      <c r="K5" s="16" t="s">
        <v>60</v>
      </c>
      <c r="L5" s="15" t="s">
        <v>59</v>
      </c>
      <c r="M5" s="16" t="s">
        <v>60</v>
      </c>
      <c r="N5" s="34"/>
      <c r="O5" s="35"/>
    </row>
    <row r="6" s="2" customFormat="1" ht="12" customHeight="1" spans="1:15">
      <c r="A6" s="11"/>
      <c r="B6" s="15"/>
      <c r="C6" s="18" t="s">
        <v>61</v>
      </c>
      <c r="D6" s="19"/>
      <c r="E6" s="18" t="s">
        <v>61</v>
      </c>
      <c r="F6" s="15"/>
      <c r="G6" s="18" t="s">
        <v>61</v>
      </c>
      <c r="H6" s="15"/>
      <c r="I6" s="18" t="s">
        <v>61</v>
      </c>
      <c r="J6" s="15"/>
      <c r="K6" s="18" t="s">
        <v>61</v>
      </c>
      <c r="L6" s="15"/>
      <c r="M6" s="18" t="s">
        <v>61</v>
      </c>
      <c r="N6" s="34"/>
      <c r="O6" s="35"/>
    </row>
    <row r="7" s="2" customFormat="1" ht="12" customHeight="1" spans="1:15">
      <c r="A7" s="11" t="s">
        <v>62</v>
      </c>
      <c r="B7" s="20">
        <v>39519.9974</v>
      </c>
      <c r="C7" s="21">
        <f>(B7-[2]与16年同期销量比较!B4)/[2]与16年同期销量比较!B4*100</f>
        <v>0.203442921559356</v>
      </c>
      <c r="D7" s="22">
        <v>467009.6754</v>
      </c>
      <c r="E7" s="21">
        <f>(D7-[2]与16年同期销量比较!C4)/[2]与16年同期销量比较!C4*100</f>
        <v>-0.814020648054167</v>
      </c>
      <c r="F7" s="23">
        <v>50069.4899</v>
      </c>
      <c r="G7" s="24">
        <f>(F7-[2]与16年同期销量比较!D4)/[2]与16年同期销量比较!D4*100</f>
        <v>-8.53883704859658</v>
      </c>
      <c r="H7" s="25">
        <v>609161.0262</v>
      </c>
      <c r="I7" s="21">
        <f>(H7-[2]与16年同期销量比较!E4)/[2]与16年同期销量比较!E4*100</f>
        <v>0.89575158976463</v>
      </c>
      <c r="J7" s="36">
        <f>B7+F7</f>
        <v>89589.4873</v>
      </c>
      <c r="K7" s="21">
        <f>(J7-[2]与16年同期销量比较!F4)/[2]与16年同期销量比较!F4*100</f>
        <v>-4.87797810131791</v>
      </c>
      <c r="L7" s="36">
        <f>D7+H7</f>
        <v>1076170.7016</v>
      </c>
      <c r="M7" s="21">
        <f>(L7-[2]与16年同期销量比较!I4)/[2]与16年同期销量比较!I4*100</f>
        <v>0.146601381563789</v>
      </c>
      <c r="N7" s="37"/>
      <c r="O7" s="38"/>
    </row>
    <row r="8" s="2" customFormat="1" ht="12" customHeight="1" spans="1:13">
      <c r="A8" s="11" t="s">
        <v>63</v>
      </c>
      <c r="B8" s="20">
        <v>34675.3039</v>
      </c>
      <c r="C8" s="21">
        <f>(B8-[2]与16年同期销量比较!B5)/[2]与16年同期销量比较!B5*100</f>
        <v>-7.00340953220778</v>
      </c>
      <c r="D8" s="22">
        <v>381685.1832</v>
      </c>
      <c r="E8" s="21">
        <f>(D8-[2]与16年同期销量比较!C5)/[2]与16年同期销量比较!C5*100</f>
        <v>0.22667895657483</v>
      </c>
      <c r="F8" s="25">
        <v>28756.2451</v>
      </c>
      <c r="G8" s="24">
        <f>(F8-[2]与16年同期销量比较!D5)/[2]与16年同期销量比较!D5*100</f>
        <v>52.9034450305209</v>
      </c>
      <c r="H8" s="25">
        <v>336368.9593</v>
      </c>
      <c r="I8" s="21">
        <f>(H8-[2]与16年同期销量比较!E5)/[2]与16年同期销量比较!E5*100</f>
        <v>11.4492866405201</v>
      </c>
      <c r="J8" s="36">
        <f>B8+F8</f>
        <v>63431.549</v>
      </c>
      <c r="K8" s="21">
        <f>(J8-[2]与16年同期销量比较!F5)/[2]与16年同期销量比较!F5*100</f>
        <v>13.0819379235789</v>
      </c>
      <c r="L8" s="36">
        <f>D8+H8</f>
        <v>718054.1425</v>
      </c>
      <c r="M8" s="21">
        <f>(L8-[2]与16年同期销量比较!I5)/[2]与16年同期销量比较!I5*100</f>
        <v>5.18852845620771</v>
      </c>
    </row>
    <row r="9" s="2" customFormat="1" ht="12" customHeight="1" spans="1:15">
      <c r="A9" s="11" t="s">
        <v>64</v>
      </c>
      <c r="B9" s="20">
        <v>50041.5861</v>
      </c>
      <c r="C9" s="21">
        <f>(B9-[2]与16年同期销量比较!B6)/[2]与16年同期销量比较!B6*100</f>
        <v>-25.1081533294612</v>
      </c>
      <c r="D9" s="22">
        <v>559091.9813</v>
      </c>
      <c r="E9" s="21">
        <f>(D9-[2]与16年同期销量比较!C6)/[2]与16年同期销量比较!C6*100</f>
        <v>-10.7725161268103</v>
      </c>
      <c r="F9" s="25">
        <v>101810.3999</v>
      </c>
      <c r="G9" s="24">
        <f>(F9-[2]与16年同期销量比较!D6)/[2]与16年同期销量比较!D6*100</f>
        <v>28.5643442379192</v>
      </c>
      <c r="H9" s="25">
        <v>1010266.2904</v>
      </c>
      <c r="I9" s="21">
        <f>(H9-[2]与16年同期销量比较!E6)/[2]与16年同期销量比较!E6*100</f>
        <v>-5.7276096931973</v>
      </c>
      <c r="J9" s="36">
        <f t="shared" ref="J9:J38" si="0">B9+F9</f>
        <v>151851.986</v>
      </c>
      <c r="K9" s="21">
        <f>(J9-[2]与16年同期销量比较!F6)/[2]与16年同期销量比较!F6*100</f>
        <v>4.0020122088615</v>
      </c>
      <c r="L9" s="36">
        <f t="shared" ref="L9:L38" si="1">D9+H9</f>
        <v>1569358.2717</v>
      </c>
      <c r="M9" s="21">
        <f>(L9-[2]与16年同期销量比较!I6)/[2]与16年同期销量比较!I6*100</f>
        <v>-7.58900778940447</v>
      </c>
      <c r="O9" s="39"/>
    </row>
    <row r="10" s="2" customFormat="1" ht="12" customHeight="1" spans="1:13">
      <c r="A10" s="11" t="s">
        <v>65</v>
      </c>
      <c r="B10" s="20">
        <v>42595.1619</v>
      </c>
      <c r="C10" s="21">
        <f>(B10-[2]与16年同期销量比较!B7)/[2]与16年同期销量比较!B7*100</f>
        <v>1.98701385457011</v>
      </c>
      <c r="D10" s="22">
        <v>439633.5273</v>
      </c>
      <c r="E10" s="21">
        <f>(D10-[2]与16年同期销量比较!C7)/[2]与16年同期销量比较!C7*100</f>
        <v>0.736146645429367</v>
      </c>
      <c r="F10" s="25">
        <v>32284.2645</v>
      </c>
      <c r="G10" s="24">
        <f>(F10-[2]与16年同期销量比较!D7)/[2]与16年同期销量比较!D7*100</f>
        <v>22.7540441126146</v>
      </c>
      <c r="H10" s="25">
        <v>349260.4223</v>
      </c>
      <c r="I10" s="21">
        <f>(H10-[2]与16年同期销量比较!E7)/[2]与16年同期销量比较!E7*100</f>
        <v>49.9797623755914</v>
      </c>
      <c r="J10" s="36">
        <f t="shared" si="0"/>
        <v>74879.4264</v>
      </c>
      <c r="K10" s="21">
        <f>(J10-[2]与16年同期销量比较!F7)/[2]与16年同期销量比较!F7*100</f>
        <v>10.0112574347788</v>
      </c>
      <c r="L10" s="36">
        <f t="shared" si="1"/>
        <v>788893.9496</v>
      </c>
      <c r="M10" s="21">
        <f>(L10-[2]与16年同期销量比较!I7)/[2]与16年同期销量比较!I7*100</f>
        <v>17.8698273533697</v>
      </c>
    </row>
    <row r="11" s="2" customFormat="1" ht="12" customHeight="1" spans="1:15">
      <c r="A11" s="11" t="s">
        <v>66</v>
      </c>
      <c r="B11" s="20">
        <v>74041.2159</v>
      </c>
      <c r="C11" s="21">
        <f>(B11-[2]与16年同期销量比较!B8)/[2]与16年同期销量比较!B8*100</f>
        <v>13.1663905313506</v>
      </c>
      <c r="D11" s="22">
        <v>626545.9422</v>
      </c>
      <c r="E11" s="21">
        <f>(D11-[2]与16年同期销量比较!C8)/[2]与16年同期销量比较!C8*100</f>
        <v>8.07545107368236</v>
      </c>
      <c r="F11" s="25">
        <v>49780.0391</v>
      </c>
      <c r="G11" s="24">
        <f>(F11-[2]与16年同期销量比较!D8)/[2]与16年同期销量比较!D8*100</f>
        <v>12.5746283491095</v>
      </c>
      <c r="H11" s="25">
        <v>474378.2128</v>
      </c>
      <c r="I11" s="21">
        <f>(H11-[2]与16年同期销量比较!E8)/[2]与16年同期销量比较!E8*100</f>
        <v>5.20610105425832</v>
      </c>
      <c r="J11" s="36">
        <f t="shared" si="0"/>
        <v>123821.255</v>
      </c>
      <c r="K11" s="21">
        <f>(J11-[2]与16年同期销量比较!F8)/[2]与16年同期销量比较!F8*100</f>
        <v>12.9277372865241</v>
      </c>
      <c r="L11" s="36">
        <f t="shared" si="1"/>
        <v>1100924.155</v>
      </c>
      <c r="M11" s="21">
        <f>(L11-[2]与16年同期销量比较!I8)/[2]与16年同期销量比较!I8*100</f>
        <v>6.82010651639486</v>
      </c>
      <c r="O11" s="40"/>
    </row>
    <row r="12" s="2" customFormat="1" ht="12" customHeight="1" spans="1:13">
      <c r="A12" s="11" t="s">
        <v>67</v>
      </c>
      <c r="B12" s="20">
        <v>92313.7955</v>
      </c>
      <c r="C12" s="21">
        <f>(B12-[2]与16年同期销量比较!B9)/[2]与16年同期销量比较!B9*100</f>
        <v>-3.79631429247032</v>
      </c>
      <c r="D12" s="22">
        <v>1052981.8922</v>
      </c>
      <c r="E12" s="21">
        <f>(D12-[2]与16年同期销量比较!C9)/[2]与16年同期销量比较!C9*100</f>
        <v>-3.87390162404596</v>
      </c>
      <c r="F12" s="26">
        <v>56589.5117</v>
      </c>
      <c r="G12" s="24">
        <f>(F12-[2]与16年同期销量比较!D9)/[2]与16年同期销量比较!D9*100</f>
        <v>40.4366197043286</v>
      </c>
      <c r="H12" s="25">
        <v>506011.8869</v>
      </c>
      <c r="I12" s="21">
        <f>(H12-[2]与16年同期销量比较!E9)/[2]与16年同期销量比较!E9*100</f>
        <v>-8.42128042900689</v>
      </c>
      <c r="J12" s="36">
        <f t="shared" si="0"/>
        <v>148903.3072</v>
      </c>
      <c r="K12" s="21">
        <f>(J12-[2]与16年同期销量比较!F9)/[2]与16年同期销量比较!F9*100</f>
        <v>9.28521074403151</v>
      </c>
      <c r="L12" s="36">
        <f t="shared" si="1"/>
        <v>1558993.7791</v>
      </c>
      <c r="M12" s="21">
        <f>(L12-[2]与16年同期销量比较!I9)/[2]与16年同期销量比较!I9*100</f>
        <v>-5.39858800730749</v>
      </c>
    </row>
    <row r="13" s="2" customFormat="1" ht="12" customHeight="1" spans="1:13">
      <c r="A13" s="11" t="s">
        <v>68</v>
      </c>
      <c r="B13" s="20">
        <v>38559.3629</v>
      </c>
      <c r="C13" s="21">
        <f>(B13-[2]与16年同期销量比较!B10)/[2]与16年同期销量比较!B10*100</f>
        <v>10.0987047198747</v>
      </c>
      <c r="D13" s="22">
        <v>346250.7039</v>
      </c>
      <c r="E13" s="21">
        <f>(D13-[2]与16年同期销量比较!C10)/[2]与16年同期销量比较!C10*100</f>
        <v>-2.96908832630971</v>
      </c>
      <c r="F13" s="25">
        <v>39187.4806</v>
      </c>
      <c r="G13" s="24">
        <f>(F13-[2]与16年同期销量比较!D10)/[2]与16年同期销量比较!D10*100</f>
        <v>20.8328058570831</v>
      </c>
      <c r="H13" s="25">
        <v>353481.5454</v>
      </c>
      <c r="I13" s="21">
        <f>(H13-[2]与16年同期销量比较!E10)/[2]与16年同期销量比较!E10*100</f>
        <v>-7.64894856039138</v>
      </c>
      <c r="J13" s="36">
        <f t="shared" si="0"/>
        <v>77746.8435</v>
      </c>
      <c r="K13" s="21">
        <f>(J13-[2]与16年同期销量比较!F10)/[2]与16年同期销量比较!F10*100</f>
        <v>15.2595684150758</v>
      </c>
      <c r="L13" s="36">
        <f t="shared" si="1"/>
        <v>699732.2493</v>
      </c>
      <c r="M13" s="21">
        <f>(L13-[2]与16年同期销量比较!I10)/[2]与16年同期销量比较!I10*100</f>
        <v>-5.39100024456321</v>
      </c>
    </row>
    <row r="14" s="2" customFormat="1" ht="12" customHeight="1" spans="1:13">
      <c r="A14" s="11" t="s">
        <v>69</v>
      </c>
      <c r="B14" s="20">
        <v>43950.1719</v>
      </c>
      <c r="C14" s="21">
        <f>(B14-[2]与16年同期销量比较!B11)/[2]与16年同期销量比较!B11*100</f>
        <v>-6.93690664569526</v>
      </c>
      <c r="D14" s="22">
        <v>476565.5794</v>
      </c>
      <c r="E14" s="21">
        <f>(D14-[2]与16年同期销量比较!C11)/[2]与16年同期销量比较!C11*100</f>
        <v>-5.66928755156572</v>
      </c>
      <c r="F14" s="25">
        <v>44928.9332</v>
      </c>
      <c r="G14" s="24">
        <f>(F14-[2]与16年同期销量比较!D11)/[2]与16年同期销量比较!D11*100</f>
        <v>-14.0085335111515</v>
      </c>
      <c r="H14" s="25">
        <v>564907.2234</v>
      </c>
      <c r="I14" s="21">
        <f>(H14-[2]与16年同期销量比较!E11)/[2]与16年同期销量比较!E11*100</f>
        <v>4.92850899182547</v>
      </c>
      <c r="J14" s="36">
        <f t="shared" si="0"/>
        <v>88879.1051</v>
      </c>
      <c r="K14" s="21">
        <f>(J14-[2]与16年同期销量比较!F11)/[2]与16年同期销量比较!F11*100</f>
        <v>-10.6512241247341</v>
      </c>
      <c r="L14" s="36">
        <f t="shared" si="1"/>
        <v>1041472.8028</v>
      </c>
      <c r="M14" s="21">
        <f>(L14-[2]与16年同期销量比较!I11)/[2]与16年同期销量比较!I11*100</f>
        <v>-0.201984116857969</v>
      </c>
    </row>
    <row r="15" s="2" customFormat="1" ht="12" customHeight="1" spans="1:13">
      <c r="A15" s="11" t="s">
        <v>70</v>
      </c>
      <c r="B15" s="20">
        <v>44923.9584</v>
      </c>
      <c r="C15" s="21">
        <f>(B15-[2]与16年同期销量比较!B12)/[2]与16年同期销量比较!B12*100</f>
        <v>3.75338063719564</v>
      </c>
      <c r="D15" s="22">
        <v>485804.711</v>
      </c>
      <c r="E15" s="21">
        <f>(D15-[2]与16年同期销量比较!C12)/[2]与16年同期销量比较!C12*100</f>
        <v>8.01180367691025</v>
      </c>
      <c r="F15" s="25">
        <v>30738.393</v>
      </c>
      <c r="G15" s="24">
        <f>(F15-[2]与16年同期销量比较!D12)/[2]与16年同期销量比较!D12*100</f>
        <v>21.1219656356576</v>
      </c>
      <c r="H15" s="25">
        <v>321441.9914</v>
      </c>
      <c r="I15" s="21">
        <f>(H15-[2]与16年同期销量比较!E12)/[2]与16年同期销量比较!E12*100</f>
        <v>5.27093913907613</v>
      </c>
      <c r="J15" s="36">
        <f t="shared" si="0"/>
        <v>75662.3514</v>
      </c>
      <c r="K15" s="21">
        <f>(J15-[2]与16年同期销量比较!F12)/[2]与16年同期销量比较!F12*100</f>
        <v>10.171567882273</v>
      </c>
      <c r="L15" s="36">
        <f t="shared" si="1"/>
        <v>807246.7024</v>
      </c>
      <c r="M15" s="21">
        <f>(L15-[2]与16年同期销量比较!I12)/[2]与16年同期销量比较!I12*100</f>
        <v>6.90347839184834</v>
      </c>
    </row>
    <row r="16" s="2" customFormat="1" ht="12" customHeight="1" spans="1:13">
      <c r="A16" s="11" t="s">
        <v>71</v>
      </c>
      <c r="B16" s="20">
        <v>184071.8501</v>
      </c>
      <c r="C16" s="21">
        <f>(B16-[2]与16年同期销量比较!B13)/[2]与16年同期销量比较!B13*100</f>
        <v>14.9246879061572</v>
      </c>
      <c r="D16" s="22">
        <v>1537754.3968</v>
      </c>
      <c r="E16" s="21">
        <f>(D16-[2]与16年同期销量比较!C13)/[2]与16年同期销量比较!C13*100</f>
        <v>3.36969151769122</v>
      </c>
      <c r="F16" s="25">
        <v>215511.365</v>
      </c>
      <c r="G16" s="24">
        <f>(F16-[2]与16年同期销量比较!D13)/[2]与16年同期销量比较!D13*100</f>
        <v>25.3169697965977</v>
      </c>
      <c r="H16" s="25">
        <v>2013007.876645</v>
      </c>
      <c r="I16" s="21">
        <f>(H16-[2]与16年同期销量比较!E13)/[2]与16年同期销量比较!E13*100</f>
        <v>12.6288127079023</v>
      </c>
      <c r="J16" s="36">
        <f t="shared" si="0"/>
        <v>399583.2151</v>
      </c>
      <c r="K16" s="21">
        <f>(J16-[2]与16年同期销量比较!F13)/[2]与16年同期销量比较!F13*100</f>
        <v>20.3055211474136</v>
      </c>
      <c r="L16" s="36">
        <f t="shared" si="1"/>
        <v>3550762.273445</v>
      </c>
      <c r="M16" s="21">
        <f>(L16-[2]与16年同期销量比较!I13)/[2]与16年同期销量比较!I13*100</f>
        <v>8.4228748914397</v>
      </c>
    </row>
    <row r="17" s="2" customFormat="1" ht="12" customHeight="1" spans="1:13">
      <c r="A17" s="11" t="s">
        <v>72</v>
      </c>
      <c r="B17" s="20">
        <v>148459.3406</v>
      </c>
      <c r="C17" s="21">
        <f>(B17-[2]与16年同期销量比较!B14)/[2]与16年同期销量比较!B14*100</f>
        <v>1.46677802591358</v>
      </c>
      <c r="D17" s="22">
        <v>1564390.9838</v>
      </c>
      <c r="E17" s="21">
        <f>(D17-[2]与16年同期销量比较!C14)/[2]与16年同期销量比较!C14*100</f>
        <v>3.3928976614122</v>
      </c>
      <c r="F17" s="25">
        <v>112968.5362</v>
      </c>
      <c r="G17" s="24">
        <f>(F17-[2]与16年同期销量比较!D14)/[2]与16年同期销量比较!D14*100</f>
        <v>-20.2062649220306</v>
      </c>
      <c r="H17" s="25">
        <v>1370396.1739</v>
      </c>
      <c r="I17" s="21">
        <f>(H17-[2]与16年同期销量比较!E14)/[2]与16年同期销量比较!E14*100</f>
        <v>10.1898104854374</v>
      </c>
      <c r="J17" s="36">
        <f t="shared" si="0"/>
        <v>261427.8768</v>
      </c>
      <c r="K17" s="21">
        <f>(J17-[2]与16年同期销量比较!F14)/[2]与16年同期销量比较!F14*100</f>
        <v>-9.19141565582824</v>
      </c>
      <c r="L17" s="36">
        <f t="shared" si="1"/>
        <v>2934787.1577</v>
      </c>
      <c r="M17" s="21">
        <f>(L17-[2]与16年同期销量比较!I14)/[2]与16年同期销量比较!I14*100</f>
        <v>6.45925826920463</v>
      </c>
    </row>
    <row r="18" s="2" customFormat="1" ht="12" customHeight="1" spans="1:13">
      <c r="A18" s="11" t="s">
        <v>73</v>
      </c>
      <c r="B18" s="20">
        <v>63005.2676</v>
      </c>
      <c r="C18" s="21">
        <f>(B18-[2]与16年同期销量比较!B15)/[2]与16年同期销量比较!B15*100</f>
        <v>5.47974640101386</v>
      </c>
      <c r="D18" s="22">
        <v>740565.5036</v>
      </c>
      <c r="E18" s="21">
        <f>(D18-[2]与16年同期销量比较!C15)/[2]与16年同期销量比较!C15*100</f>
        <v>8.65467836445643</v>
      </c>
      <c r="F18" s="25">
        <v>64913.7963</v>
      </c>
      <c r="G18" s="24">
        <f>(F18-[2]与16年同期销量比较!D15)/[2]与16年同期销量比较!D15*100</f>
        <v>72.494043623592</v>
      </c>
      <c r="H18" s="25">
        <v>603699.3</v>
      </c>
      <c r="I18" s="21">
        <f>(H18-[2]与16年同期销量比较!E15)/[2]与16年同期销量比较!E15*100</f>
        <v>15.863537994555</v>
      </c>
      <c r="J18" s="36">
        <f t="shared" si="0"/>
        <v>127919.0639</v>
      </c>
      <c r="K18" s="21">
        <f>(J18-[2]与16年同期销量比较!F15)/[2]与16年同期销量比较!F15*100</f>
        <v>31.3815110292202</v>
      </c>
      <c r="L18" s="36">
        <f t="shared" si="1"/>
        <v>1344264.8036</v>
      </c>
      <c r="M18" s="21">
        <f>(L18-[2]与16年同期销量比较!I15)/[2]与16年同期销量比较!I15*100</f>
        <v>11.7779648776867</v>
      </c>
    </row>
    <row r="19" s="2" customFormat="1" ht="12" customHeight="1" spans="1:13">
      <c r="A19" s="11" t="s">
        <v>74</v>
      </c>
      <c r="B19" s="20">
        <v>50085.4132</v>
      </c>
      <c r="C19" s="21">
        <f>(B19-[2]与16年同期销量比较!B16)/[2]与16年同期销量比较!B16*100</f>
        <v>1.88456554631524</v>
      </c>
      <c r="D19" s="22">
        <v>506547.9616</v>
      </c>
      <c r="E19" s="21">
        <f>(D19-[2]与16年同期销量比较!C16)/[2]与16年同期销量比较!C16*100</f>
        <v>0.977342530777282</v>
      </c>
      <c r="F19" s="25">
        <v>72047.4113</v>
      </c>
      <c r="G19" s="24">
        <f>(F19-[2]与16年同期销量比较!D16)/[2]与16年同期销量比较!D16*100</f>
        <v>-0.991000398951204</v>
      </c>
      <c r="H19" s="25">
        <v>1064602.847</v>
      </c>
      <c r="I19" s="21">
        <f>(H19-[2]与16年同期销量比较!E16)/[2]与16年同期销量比较!E16*100</f>
        <v>32.1104230623878</v>
      </c>
      <c r="J19" s="36">
        <f t="shared" si="0"/>
        <v>122132.8245</v>
      </c>
      <c r="K19" s="21">
        <f>(J19-[2]与16年同期销量比较!F16)/[2]与16年同期销量比较!F16*100</f>
        <v>0.168375922595903</v>
      </c>
      <c r="L19" s="36">
        <f t="shared" si="1"/>
        <v>1571150.8086</v>
      </c>
      <c r="M19" s="21">
        <f>(L19-[2]与16年同期销量比较!I16)/[2]与16年同期销量比较!I16*100</f>
        <v>20.1655675986792</v>
      </c>
    </row>
    <row r="20" s="2" customFormat="1" ht="12" customHeight="1" spans="1:13">
      <c r="A20" s="11" t="s">
        <v>75</v>
      </c>
      <c r="B20" s="20">
        <v>39304.7031</v>
      </c>
      <c r="C20" s="21">
        <f>(B20-[2]与16年同期销量比较!B17)/[2]与16年同期销量比较!B17*100</f>
        <v>18.6450338958186</v>
      </c>
      <c r="D20" s="22">
        <v>424359.9927</v>
      </c>
      <c r="E20" s="21">
        <f>(D20-[2]与16年同期销量比较!C17)/[2]与16年同期销量比较!C17*100</f>
        <v>43.149910234453</v>
      </c>
      <c r="F20" s="25">
        <v>51900.1483</v>
      </c>
      <c r="G20" s="24">
        <f>(F20-[2]与16年同期销量比较!D17)/[2]与16年同期销量比较!D17*100</f>
        <v>97.2631016314042</v>
      </c>
      <c r="H20" s="25">
        <v>470416.7158</v>
      </c>
      <c r="I20" s="21">
        <f>(H20-[2]与16年同期销量比较!E17)/[2]与16年同期销量比较!E17*100</f>
        <v>49.7894189719896</v>
      </c>
      <c r="J20" s="36">
        <f t="shared" si="0"/>
        <v>91204.8514</v>
      </c>
      <c r="K20" s="21">
        <f>(J20-[2]与16年同期销量比较!F17)/[2]与16年同期销量比较!F17*100</f>
        <v>53.4451127014339</v>
      </c>
      <c r="L20" s="36">
        <f t="shared" si="1"/>
        <v>894776.7085</v>
      </c>
      <c r="M20" s="21">
        <f>(L20-[2]与16年同期销量比较!I17)/[2]与16年同期销量比较!I17*100</f>
        <v>46.5654109089744</v>
      </c>
    </row>
    <row r="21" s="2" customFormat="1" ht="12" customHeight="1" spans="1:13">
      <c r="A21" s="11" t="s">
        <v>76</v>
      </c>
      <c r="B21" s="20">
        <v>149236.4836</v>
      </c>
      <c r="C21" s="21">
        <f>(B21-[2]与16年同期销量比较!B18)/[2]与16年同期销量比较!B18*100</f>
        <v>9.62294049972609</v>
      </c>
      <c r="D21" s="22">
        <v>1515056.8198</v>
      </c>
      <c r="E21" s="21">
        <f>(D21-[2]与16年同期销量比较!C18)/[2]与16年同期销量比较!C18*100</f>
        <v>3.15740864553989</v>
      </c>
      <c r="F21" s="25">
        <v>148811.0961</v>
      </c>
      <c r="G21" s="24">
        <f>(F21-[2]与16年同期销量比较!D18)/[2]与16年同期销量比较!D18*100</f>
        <v>-2.68168354027258</v>
      </c>
      <c r="H21" s="25">
        <v>1819874.9892</v>
      </c>
      <c r="I21" s="21">
        <f>(H21-[2]与16年同期销量比较!E18)/[2]与16年同期销量比较!E18*100</f>
        <v>5.57795173759436</v>
      </c>
      <c r="J21" s="36">
        <f t="shared" si="0"/>
        <v>298047.5797</v>
      </c>
      <c r="K21" s="21">
        <f>(J21-[2]与16年同期销量比较!F18)/[2]与16年同期销量比较!F18*100</f>
        <v>3.1135656391404</v>
      </c>
      <c r="L21" s="36">
        <f t="shared" si="1"/>
        <v>3334931.809</v>
      </c>
      <c r="M21" s="21">
        <f>(L21-[2]与16年同期销量比较!I18)/[2]与16年同期销量比较!I18*100</f>
        <v>4.46436886670933</v>
      </c>
    </row>
    <row r="22" s="2" customFormat="1" ht="12" customHeight="1" spans="1:13">
      <c r="A22" s="11" t="s">
        <v>77</v>
      </c>
      <c r="B22" s="20">
        <v>71201.379</v>
      </c>
      <c r="C22" s="21">
        <f>(B22-[2]与16年同期销量比较!B19)/[2]与16年同期销量比较!B19*100</f>
        <v>-4.46991759616621</v>
      </c>
      <c r="D22" s="22">
        <v>689017.6752</v>
      </c>
      <c r="E22" s="21">
        <f>(D22-[2]与16年同期销量比较!C19)/[2]与16年同期销量比较!C19*100</f>
        <v>4.09135693320466</v>
      </c>
      <c r="F22" s="25">
        <v>118887.0238</v>
      </c>
      <c r="G22" s="24">
        <f>(F22-[2]与16年同期销量比较!D19)/[2]与16年同期销量比较!D19*100</f>
        <v>9.16759905574063</v>
      </c>
      <c r="H22" s="25">
        <v>1336538.4412</v>
      </c>
      <c r="I22" s="21">
        <f>(H22-[2]与16年同期销量比较!E19)/[2]与16年同期销量比较!E19*100</f>
        <v>11.4221437306573</v>
      </c>
      <c r="J22" s="36">
        <f t="shared" si="0"/>
        <v>190088.4028</v>
      </c>
      <c r="K22" s="21">
        <f>(J22-[2]与16年同期销量比较!F19)/[2]与16年同期销量比较!F19*100</f>
        <v>3.62646559153923</v>
      </c>
      <c r="L22" s="36">
        <f t="shared" si="1"/>
        <v>2025556.1164</v>
      </c>
      <c r="M22" s="21">
        <f>(L22-[2]与16年同期销量比较!I19)/[2]与16年同期销量比较!I19*100</f>
        <v>8.81531777162913</v>
      </c>
    </row>
    <row r="23" s="2" customFormat="1" ht="12" customHeight="1" spans="1:13">
      <c r="A23" s="11" t="s">
        <v>78</v>
      </c>
      <c r="B23" s="20">
        <v>85523.7588</v>
      </c>
      <c r="C23" s="21">
        <f>(B23-[2]与16年同期销量比较!B20)/[2]与16年同期销量比较!B20*100</f>
        <v>-8.33514507801621</v>
      </c>
      <c r="D23" s="22">
        <v>1027641.3681</v>
      </c>
      <c r="E23" s="21">
        <f>(D23-[2]与16年同期销量比较!C20)/[2]与16年同期销量比较!C20*100</f>
        <v>1.3609935356561</v>
      </c>
      <c r="F23" s="25">
        <v>69191.7707</v>
      </c>
      <c r="G23" s="24">
        <f>(F23-[2]与16年同期销量比较!D20)/[2]与16年同期销量比较!D20*100</f>
        <v>33.3734859046357</v>
      </c>
      <c r="H23" s="25">
        <v>929994.2508</v>
      </c>
      <c r="I23" s="21">
        <f>(H23-[2]与16年同期销量比较!E20)/[2]与16年同期销量比较!E20*100</f>
        <v>38.8976558362064</v>
      </c>
      <c r="J23" s="36">
        <f t="shared" si="0"/>
        <v>154715.5295</v>
      </c>
      <c r="K23" s="21">
        <f>(J23-[2]与16年同期销量比较!F20)/[2]与16年同期销量比较!F20*100</f>
        <v>6.56903155580915</v>
      </c>
      <c r="L23" s="36">
        <f t="shared" si="1"/>
        <v>1957635.6189</v>
      </c>
      <c r="M23" s="21">
        <f>(L23-[2]与16年同期销量比较!I20)/[2]与16年同期销量比较!I20*100</f>
        <v>16.2908127236018</v>
      </c>
    </row>
    <row r="24" s="2" customFormat="1" ht="12" customHeight="1" spans="1:13">
      <c r="A24" s="11" t="s">
        <v>79</v>
      </c>
      <c r="B24" s="20">
        <v>84762.724</v>
      </c>
      <c r="C24" s="21">
        <f>(B24-[2]与16年同期销量比较!B21)/[2]与16年同期销量比较!B21*100</f>
        <v>16.2748948676078</v>
      </c>
      <c r="D24" s="22">
        <v>890348.1963</v>
      </c>
      <c r="E24" s="21">
        <f>(D24-[2]与16年同期销量比较!C21)/[2]与16年同期销量比较!C21*100</f>
        <v>4.24986787984166</v>
      </c>
      <c r="F24" s="25">
        <v>94770.4234</v>
      </c>
      <c r="G24" s="24">
        <f>(F24-[2]与16年同期销量比较!D21)/[2]与16年同期销量比较!D21*100</f>
        <v>109.740066978776</v>
      </c>
      <c r="H24" s="25">
        <v>819267.4543</v>
      </c>
      <c r="I24" s="21">
        <f>(H24-[2]与16年同期销量比较!E21)/[2]与16年同期销量比较!E21*100</f>
        <v>36.4487720774011</v>
      </c>
      <c r="J24" s="36">
        <f t="shared" si="0"/>
        <v>179533.1474</v>
      </c>
      <c r="K24" s="21">
        <f>(J24-[2]与16年同期销量比较!F21)/[2]与16年同期销量比较!F21*100</f>
        <v>52.0394550145116</v>
      </c>
      <c r="L24" s="36">
        <f t="shared" si="1"/>
        <v>1709615.6506</v>
      </c>
      <c r="M24" s="21">
        <f>(L24-[2]与16年同期销量比较!I21)/[2]与16年同期销量比较!I21*100</f>
        <v>17.5419000843964</v>
      </c>
    </row>
    <row r="25" s="2" customFormat="1" ht="12" customHeight="1" spans="1:13">
      <c r="A25" s="11" t="s">
        <v>80</v>
      </c>
      <c r="B25" s="20">
        <v>214574.2739</v>
      </c>
      <c r="C25" s="21">
        <f>(B25-[2]与16年同期销量比较!B22)/[2]与16年同期销量比较!B22*100</f>
        <v>1.49659387488747</v>
      </c>
      <c r="D25" s="22">
        <v>2288433.1033</v>
      </c>
      <c r="E25" s="21">
        <f>(D25-[2]与16年同期销量比较!C22)/[2]与16年同期销量比较!C22*100</f>
        <v>8.30421504498894</v>
      </c>
      <c r="F25" s="25">
        <v>187041.7286</v>
      </c>
      <c r="G25" s="24">
        <f>(F25-[2]与16年同期销量比较!D22)/[2]与16年同期销量比较!D22*100</f>
        <v>16.7637525552315</v>
      </c>
      <c r="H25" s="25">
        <v>1939389.0496</v>
      </c>
      <c r="I25" s="21">
        <f>(H25-[2]与16年同期销量比较!E22)/[2]与16年同期销量比较!E22*100</f>
        <v>4.81478384483958</v>
      </c>
      <c r="J25" s="36">
        <f t="shared" si="0"/>
        <v>401616.0025</v>
      </c>
      <c r="K25" s="21">
        <f>(J25-[2]与16年同期销量比较!F22)/[2]与16年同期销量比较!F22*100</f>
        <v>8.07794000918013</v>
      </c>
      <c r="L25" s="36">
        <f t="shared" si="1"/>
        <v>4227822.1529</v>
      </c>
      <c r="M25" s="21">
        <f>(L25-[2]与16年同期销量比较!I22)/[2]与16年同期销量比较!I22*100</f>
        <v>6.67513092413981</v>
      </c>
    </row>
    <row r="26" s="2" customFormat="1" ht="12" customHeight="1" spans="1:13">
      <c r="A26" s="11" t="s">
        <v>81</v>
      </c>
      <c r="B26" s="20">
        <v>45086.8595</v>
      </c>
      <c r="C26" s="21">
        <f>(B26-[2]与16年同期销量比较!B23)/[2]与16年同期销量比较!B23*100</f>
        <v>-7.53657215079911</v>
      </c>
      <c r="D26" s="22">
        <v>551518.5372</v>
      </c>
      <c r="E26" s="21">
        <f>(D26-[2]与16年同期销量比较!C23)/[2]与16年同期销量比较!C23*100</f>
        <v>15.6832006978598</v>
      </c>
      <c r="F26" s="25">
        <v>30050.9927</v>
      </c>
      <c r="G26" s="24">
        <f>(F26-[2]与16年同期销量比较!D23)/[2]与16年同期销量比较!D23*100</f>
        <v>20.6731063258463</v>
      </c>
      <c r="H26" s="25">
        <v>319938.294</v>
      </c>
      <c r="I26" s="21">
        <f>(H26-[2]与16年同期销量比较!E23)/[2]与16年同期销量比较!E23*100</f>
        <v>13.8742482981763</v>
      </c>
      <c r="J26" s="36">
        <f t="shared" si="0"/>
        <v>75137.8522</v>
      </c>
      <c r="K26" s="21">
        <f>(J26-[2]与16年同期销量比较!F23)/[2]与16年同期销量比较!F23*100</f>
        <v>1.99989252373796</v>
      </c>
      <c r="L26" s="36">
        <f t="shared" si="1"/>
        <v>871456.8312</v>
      </c>
      <c r="M26" s="21">
        <f>(L26-[2]与16年同期销量比较!I23)/[2]与16年同期销量比较!I23*100</f>
        <v>15.0124412725105</v>
      </c>
    </row>
    <row r="27" s="2" customFormat="1" ht="12" customHeight="1" spans="1:13">
      <c r="A27" s="11" t="s">
        <v>82</v>
      </c>
      <c r="B27" s="20">
        <v>14575.7079</v>
      </c>
      <c r="C27" s="21">
        <f>(B27-[2]与16年同期销量比较!B24)/[2]与16年同期销量比较!B24*100</f>
        <v>-0.0469197774051853</v>
      </c>
      <c r="D27" s="22">
        <v>153623.5352</v>
      </c>
      <c r="E27" s="21">
        <f>(D27-[2]与16年同期销量比较!C24)/[2]与16年同期销量比较!C24*100</f>
        <v>-8.11086018266388</v>
      </c>
      <c r="F27" s="25">
        <v>14083.47029</v>
      </c>
      <c r="G27" s="24">
        <f>(F27-[2]与16年同期销量比较!D24)/[2]与16年同期销量比较!D24*100</f>
        <v>-32.5670487354195</v>
      </c>
      <c r="H27" s="25">
        <v>120745.58459</v>
      </c>
      <c r="I27" s="21">
        <f>(H27-[2]与16年同期销量比较!E24)/[2]与16年同期销量比较!E24*100</f>
        <v>-16.5645520645265</v>
      </c>
      <c r="J27" s="36">
        <f t="shared" si="0"/>
        <v>28659.17819</v>
      </c>
      <c r="K27" s="21">
        <f>(J27-[2]与16年同期销量比较!F24)/[2]与16年同期销量比较!F24*100</f>
        <v>-19.1963914701372</v>
      </c>
      <c r="L27" s="36">
        <f t="shared" si="1"/>
        <v>274369.11979</v>
      </c>
      <c r="M27" s="21">
        <f>(L27-[2]与16年同期销量比较!I24)/[2]与16年同期销量比较!I24*100</f>
        <v>-12.0332468482611</v>
      </c>
    </row>
    <row r="28" s="2" customFormat="1" ht="12" customHeight="1" spans="1:13">
      <c r="A28" s="11" t="s">
        <v>83</v>
      </c>
      <c r="B28" s="20">
        <v>53287.9756</v>
      </c>
      <c r="C28" s="21">
        <f>(B28-[2]与16年同期销量比较!B25)/[2]与16年同期销量比较!B25*100</f>
        <v>4.97156578848874</v>
      </c>
      <c r="D28" s="22">
        <v>555295.9296</v>
      </c>
      <c r="E28" s="21">
        <f>(D28-[2]与16年同期销量比较!C25)/[2]与16年同期销量比较!C25*100</f>
        <v>23.5616531775871</v>
      </c>
      <c r="F28" s="25">
        <v>25257.4336</v>
      </c>
      <c r="G28" s="24">
        <f>(F28-[2]与16年同期销量比较!D25)/[2]与16年同期销量比较!D25*100</f>
        <v>-32.8516187206335</v>
      </c>
      <c r="H28" s="25">
        <v>474658.6945</v>
      </c>
      <c r="I28" s="21">
        <f>(H28-[2]与16年同期销量比较!E25)/[2]与16年同期销量比较!E25*100</f>
        <v>35.2607369318501</v>
      </c>
      <c r="J28" s="36">
        <f t="shared" si="0"/>
        <v>78545.4092</v>
      </c>
      <c r="K28" s="21">
        <f>(J28-[2]与16年同期销量比较!F25)/[2]与16年同期销量比较!F25*100</f>
        <v>-11.1261718277654</v>
      </c>
      <c r="L28" s="36">
        <f t="shared" si="1"/>
        <v>1029954.6241</v>
      </c>
      <c r="M28" s="21">
        <f>(L28-[2]与16年同期销量比较!I25)/[2]与16年同期销量比较!I25*100</f>
        <v>28.6913636340186</v>
      </c>
    </row>
    <row r="29" s="2" customFormat="1" ht="12" customHeight="1" spans="1:13">
      <c r="A29" s="11" t="s">
        <v>84</v>
      </c>
      <c r="B29" s="20">
        <v>79854.0837</v>
      </c>
      <c r="C29" s="21">
        <f>(B29-[2]与16年同期销量比较!B26)/[2]与16年同期销量比较!B26*100</f>
        <v>8.09518238250986</v>
      </c>
      <c r="D29" s="22">
        <v>892199.9528</v>
      </c>
      <c r="E29" s="21">
        <f>(D29-[2]与16年同期销量比较!C26)/[2]与16年同期销量比较!C26*100</f>
        <v>5.02037101031744</v>
      </c>
      <c r="F29" s="25">
        <v>44635.3143</v>
      </c>
      <c r="G29" s="24">
        <f>(F29-[2]与16年同期销量比较!D26)/[2]与16年同期销量比较!D26*100</f>
        <v>17.5923429358377</v>
      </c>
      <c r="H29" s="25">
        <v>471638.999</v>
      </c>
      <c r="I29" s="21">
        <f>(H29-[2]与16年同期销量比较!E26)/[2]与16年同期销量比较!E26*100</f>
        <v>-0.93732826762897</v>
      </c>
      <c r="J29" s="36">
        <f t="shared" si="0"/>
        <v>124489.398</v>
      </c>
      <c r="K29" s="21">
        <f>(J29-[2]与16年同期销量比较!F26)/[2]与16年同期销量比较!F26*100</f>
        <v>11.3186926985342</v>
      </c>
      <c r="L29" s="36">
        <f t="shared" si="1"/>
        <v>1363838.9518</v>
      </c>
      <c r="M29" s="21">
        <f>(L29-[2]与16年同期销量比较!I26)/[2]与16年同期销量比较!I26*100</f>
        <v>2.88069001861469</v>
      </c>
    </row>
    <row r="30" s="2" customFormat="1" ht="12" customHeight="1" spans="1:13">
      <c r="A30" s="11" t="s">
        <v>85</v>
      </c>
      <c r="B30" s="20">
        <v>31295.7968</v>
      </c>
      <c r="C30" s="21">
        <f>(B30-[2]与16年同期销量比较!B27)/[2]与16年同期销量比较!B27*100</f>
        <v>7.78021729756983</v>
      </c>
      <c r="D30" s="22">
        <v>282275.3484</v>
      </c>
      <c r="E30" s="21">
        <f>(D30-[2]与16年同期销量比较!C27)/[2]与16年同期销量比较!C27*100</f>
        <v>4.90854242326745</v>
      </c>
      <c r="F30" s="25">
        <v>31246.2501</v>
      </c>
      <c r="G30" s="24">
        <f>(F30-[2]与16年同期销量比较!D27)/[2]与16年同期销量比较!D27*100</f>
        <v>9.04841241705482</v>
      </c>
      <c r="H30" s="25">
        <v>347671.2645</v>
      </c>
      <c r="I30" s="21">
        <f>(H30-[2]与16年同期销量比较!E27)/[2]与16年同期销量比较!E27*100</f>
        <v>7.68038392911471</v>
      </c>
      <c r="J30" s="36">
        <f t="shared" si="0"/>
        <v>62542.0469</v>
      </c>
      <c r="K30" s="21">
        <f>(J30-[2]与16年同期销量比较!F27)/[2]与16年同期销量比较!F27*100</f>
        <v>8.4101038030039</v>
      </c>
      <c r="L30" s="36">
        <f t="shared" si="1"/>
        <v>629946.6129</v>
      </c>
      <c r="M30" s="21">
        <f>(L30-[2]与16年同期销量比较!I27)/[2]与16年同期销量比较!I27*100</f>
        <v>6.4204383386229</v>
      </c>
    </row>
    <row r="31" s="2" customFormat="1" ht="12" customHeight="1" spans="1:13">
      <c r="A31" s="11" t="s">
        <v>86</v>
      </c>
      <c r="B31" s="20">
        <v>69016.0527</v>
      </c>
      <c r="C31" s="21">
        <f>(B31-[2]与16年同期销量比较!B28)/[2]与16年同期销量比较!B28*100</f>
        <v>5.82625515246324</v>
      </c>
      <c r="D31" s="22">
        <v>758035.6704</v>
      </c>
      <c r="E31" s="21">
        <f>(D31-[2]与16年同期销量比较!C28)/[2]与16年同期销量比较!C28*100</f>
        <v>4.00648003970829</v>
      </c>
      <c r="F31" s="25">
        <v>62716.8187</v>
      </c>
      <c r="G31" s="24">
        <f>(F31-[2]与16年同期销量比较!D28)/[2]与16年同期销量比较!D28*100</f>
        <v>9.7978530545754</v>
      </c>
      <c r="H31" s="25">
        <v>759880.4627</v>
      </c>
      <c r="I31" s="21">
        <f>(H31-[2]与16年同期销量比较!E28)/[2]与16年同期销量比较!E28*100</f>
        <v>1.29778219578817</v>
      </c>
      <c r="J31" s="36">
        <f t="shared" si="0"/>
        <v>131732.8714</v>
      </c>
      <c r="K31" s="21">
        <f>(J31-[2]与16年同期销量比较!F28)/[2]与16年同期销量比较!F28*100</f>
        <v>7.68063585097854</v>
      </c>
      <c r="L31" s="36">
        <f t="shared" si="1"/>
        <v>1517916.1331</v>
      </c>
      <c r="M31" s="21">
        <f>(L31-[2]与16年同期销量比较!I28)/[2]与16年同期销量比较!I28*100</f>
        <v>2.63261672055767</v>
      </c>
    </row>
    <row r="32" s="2" customFormat="1" ht="12" customHeight="1" spans="1:13">
      <c r="A32" s="11" t="s">
        <v>87</v>
      </c>
      <c r="B32" s="20">
        <v>20494.0076</v>
      </c>
      <c r="C32" s="21">
        <f>(B32-[2]与16年同期销量比较!B29)/[2]与16年同期销量比较!B29*100</f>
        <v>8.04009934160618</v>
      </c>
      <c r="D32" s="22">
        <v>268131.9438</v>
      </c>
      <c r="E32" s="21">
        <f>(D32-[2]与16年同期销量比较!C29)/[2]与16年同期销量比较!C29*100</f>
        <v>69.7273196210081</v>
      </c>
      <c r="F32" s="25">
        <v>7777.0404</v>
      </c>
      <c r="G32" s="24">
        <f>(F32-[2]与16年同期销量比较!D29)/[2]与16年同期销量比较!D29*100</f>
        <v>13.8315188690314</v>
      </c>
      <c r="H32" s="25">
        <v>88832.898</v>
      </c>
      <c r="I32" s="21">
        <f>(H32-[2]与16年同期销量比较!E29)/[2]与16年同期销量比较!E29*100</f>
        <v>25.1944691274106</v>
      </c>
      <c r="J32" s="36">
        <f t="shared" si="0"/>
        <v>28271.048</v>
      </c>
      <c r="K32" s="21">
        <f>(J32-[2]与16年同期销量比较!F29)/[2]与16年同期销量比较!F29*100</f>
        <v>9.57366054440688</v>
      </c>
      <c r="L32" s="36">
        <f t="shared" si="1"/>
        <v>356964.8418</v>
      </c>
      <c r="M32" s="21">
        <f>(L32-[2]与16年同期销量比较!I29)/[2]与16年同期销量比较!I29*100</f>
        <v>55.9247836227349</v>
      </c>
    </row>
    <row r="33" s="2" customFormat="1" ht="12" customHeight="1" spans="1:13">
      <c r="A33" s="11" t="s">
        <v>88</v>
      </c>
      <c r="B33" s="20">
        <v>85122.9058</v>
      </c>
      <c r="C33" s="21">
        <f>(B33-[2]与16年同期销量比较!B30)/[2]与16年同期销量比较!B30*100</f>
        <v>11.3280038440331</v>
      </c>
      <c r="D33" s="22">
        <v>915712.4072</v>
      </c>
      <c r="E33" s="21">
        <f>(D33-[2]与16年同期销量比较!C30)/[2]与16年同期销量比较!C30*100</f>
        <v>6.19168418935211</v>
      </c>
      <c r="F33" s="25">
        <v>41483.3041</v>
      </c>
      <c r="G33" s="24">
        <f>(F33-[2]与16年同期销量比较!D30)/[2]与16年同期销量比较!D30*100</f>
        <v>8.66373913337177</v>
      </c>
      <c r="H33" s="25">
        <v>658275.5327</v>
      </c>
      <c r="I33" s="21">
        <f>(H33-[2]与16年同期销量比较!E30)/[2]与16年同期销量比较!E30*100</f>
        <v>18.7776964172543</v>
      </c>
      <c r="J33" s="36">
        <f t="shared" si="0"/>
        <v>126606.2099</v>
      </c>
      <c r="K33" s="21">
        <f>(J33-[2]与16年同期销量比较!F30)/[2]与16年同期销量比较!F30*100</f>
        <v>10.4407651651098</v>
      </c>
      <c r="L33" s="36">
        <f t="shared" si="1"/>
        <v>1573987.9399</v>
      </c>
      <c r="M33" s="21">
        <f>(L33-[2]与16年同期销量比较!I30)/[2]与16年同期销量比较!I30*100</f>
        <v>11.1158845036357</v>
      </c>
    </row>
    <row r="34" s="2" customFormat="1" ht="12" customHeight="1" spans="1:13">
      <c r="A34" s="11" t="s">
        <v>89</v>
      </c>
      <c r="B34" s="20">
        <v>40180.0483</v>
      </c>
      <c r="C34" s="21">
        <f>(B34-[2]与16年同期销量比较!B31)/[2]与16年同期销量比较!B31*100</f>
        <v>-6.31363652579298</v>
      </c>
      <c r="D34" s="22">
        <v>494605.5499</v>
      </c>
      <c r="E34" s="21">
        <f>(D34-[2]与16年同期销量比较!C31)/[2]与16年同期销量比较!C31*100</f>
        <v>9.83817924274909</v>
      </c>
      <c r="F34" s="25">
        <v>27664.2138</v>
      </c>
      <c r="G34" s="24">
        <f>(F34-[2]与16年同期销量比较!D31)/[2]与16年同期销量比较!D31*100</f>
        <v>13.1999708802036</v>
      </c>
      <c r="H34" s="25">
        <v>307150.1217</v>
      </c>
      <c r="I34" s="21">
        <f>(H34-[2]与16年同期销量比较!E31)/[2]与16年同期销量比较!E31*100</f>
        <v>17.1538973909161</v>
      </c>
      <c r="J34" s="36">
        <f t="shared" si="0"/>
        <v>67844.2621</v>
      </c>
      <c r="K34" s="21">
        <f>(J34-[2]与16年同期销量比较!F31)/[2]与16年同期销量比较!F31*100</f>
        <v>0.769499087499919</v>
      </c>
      <c r="L34" s="36">
        <f t="shared" si="1"/>
        <v>801755.6716</v>
      </c>
      <c r="M34" s="21">
        <f>(L34-[2]与16年同期销量比较!I31)/[2]与16年同期销量比较!I31*100</f>
        <v>12.5301972156825</v>
      </c>
    </row>
    <row r="35" s="2" customFormat="1" ht="12" customHeight="1" spans="1:13">
      <c r="A35" s="11" t="s">
        <v>90</v>
      </c>
      <c r="B35" s="20">
        <v>15878.1847</v>
      </c>
      <c r="C35" s="21">
        <f>(B35-[2]与16年同期销量比较!B32)/[2]与16年同期销量比较!B32*100</f>
        <v>5.84927220305651</v>
      </c>
      <c r="D35" s="22">
        <v>167879.8697</v>
      </c>
      <c r="E35" s="21">
        <f>(D35-[2]与16年同期销量比较!C32)/[2]与16年同期销量比较!C32*100</f>
        <v>9.34287648322607</v>
      </c>
      <c r="F35" s="25">
        <v>9691.3328</v>
      </c>
      <c r="G35" s="24">
        <f>(F35-[2]与16年同期销量比较!D32)/[2]与16年同期销量比较!D32*100</f>
        <v>64.3555914197558</v>
      </c>
      <c r="H35" s="25">
        <v>81675.7456</v>
      </c>
      <c r="I35" s="21">
        <f>(H35-[2]与16年同期销量比较!E32)/[2]与16年同期销量比较!E32*100</f>
        <v>27.6257539960708</v>
      </c>
      <c r="J35" s="36">
        <f t="shared" si="0"/>
        <v>25569.5175</v>
      </c>
      <c r="K35" s="21">
        <f>(J35-[2]与16年同期销量比较!F32)/[2]与16年同期销量比较!F32*100</f>
        <v>22.3579134507051</v>
      </c>
      <c r="L35" s="36">
        <f t="shared" si="1"/>
        <v>249555.6153</v>
      </c>
      <c r="M35" s="21">
        <f>(L35-[2]与16年同期销量比较!I32)/[2]与16年同期销量比较!I32*100</f>
        <v>14.7215735536041</v>
      </c>
    </row>
    <row r="36" s="2" customFormat="1" ht="12" customHeight="1" spans="1:13">
      <c r="A36" s="11" t="s">
        <v>91</v>
      </c>
      <c r="B36" s="20">
        <v>15899.0651</v>
      </c>
      <c r="C36" s="21">
        <f>(B36-[2]与16年同期销量比较!B33)/[2]与16年同期销量比较!B33*100</f>
        <v>-4.04139197654367</v>
      </c>
      <c r="D36" s="22">
        <v>177453.9303</v>
      </c>
      <c r="E36" s="21">
        <f>(D36-[2]与16年同期销量比较!C33)/[2]与16年同期销量比较!C33*100</f>
        <v>3.67410089028053</v>
      </c>
      <c r="F36" s="25">
        <v>11494.5773</v>
      </c>
      <c r="G36" s="24">
        <f>(F36-[2]与16年同期销量比较!D33)/[2]与16年同期销量比较!D33*100</f>
        <v>20.6683677735479</v>
      </c>
      <c r="H36" s="25">
        <v>116094.1034</v>
      </c>
      <c r="I36" s="21">
        <f>(H36-[2]与16年同期销量比较!E33)/[2]与16年同期销量比较!E33*100</f>
        <v>14.763430376334</v>
      </c>
      <c r="J36" s="36">
        <f t="shared" si="0"/>
        <v>27393.6424</v>
      </c>
      <c r="K36" s="21">
        <f>(J36-[2]与16年同期销量比较!F33)/[2]与16年同期销量比较!F33*100</f>
        <v>4.9788938661753</v>
      </c>
      <c r="L36" s="36">
        <f t="shared" si="1"/>
        <v>293548.0337</v>
      </c>
      <c r="M36" s="21">
        <f>(L36-[2]与16年同期销量比较!I33)/[2]与16年同期销量比较!I33*100</f>
        <v>7.79341572930928</v>
      </c>
    </row>
    <row r="37" s="2" customFormat="1" ht="12" customHeight="1" spans="1:13">
      <c r="A37" s="11" t="s">
        <v>92</v>
      </c>
      <c r="B37" s="20">
        <v>43416.888</v>
      </c>
      <c r="C37" s="21">
        <f>(B37-[2]与16年同期销量比较!B34)/[2]与16年同期销量比较!B34*100</f>
        <v>16.5602854777274</v>
      </c>
      <c r="D37" s="22">
        <v>461261.3235</v>
      </c>
      <c r="E37" s="21">
        <f>(D37-[2]与16年同期销量比较!C34)/[2]与16年同期销量比较!C34*100</f>
        <v>9.93127884820874</v>
      </c>
      <c r="F37" s="27">
        <v>26923.0174</v>
      </c>
      <c r="G37" s="24">
        <f>(F37-[2]与16年同期销量比较!D34)/[2]与16年同期销量比较!D34*100</f>
        <v>3.41814911863385</v>
      </c>
      <c r="H37" s="25">
        <v>330203.1826</v>
      </c>
      <c r="I37" s="21">
        <f>(H37-[2]与16年同期销量比较!E34)/[2]与16年同期销量比较!E34*100</f>
        <v>17.3803016881285</v>
      </c>
      <c r="J37" s="36">
        <f t="shared" si="0"/>
        <v>70339.9054</v>
      </c>
      <c r="K37" s="21">
        <f>(J37-[2]与16年同期销量比较!F34)/[2]与16年同期销量比较!F34*100</f>
        <v>11.1537948508101</v>
      </c>
      <c r="L37" s="36">
        <f t="shared" si="1"/>
        <v>791464.5061</v>
      </c>
      <c r="M37" s="21">
        <f>(L37-[2]与16年同期销量比较!I34)/[2]与16年同期销量比较!I34*100</f>
        <v>12.920985344489</v>
      </c>
    </row>
    <row r="38" s="2" customFormat="1" ht="12" customHeight="1" spans="1:13">
      <c r="A38" s="11" t="s">
        <v>93</v>
      </c>
      <c r="B38" s="28">
        <f>SUM(B7:B37)</f>
        <v>2064953.3235</v>
      </c>
      <c r="C38" s="21">
        <f>(B38-[2]与16年同期销量比较!B35)/[2]与16年同期销量比较!B35*100</f>
        <v>3.33080769283176</v>
      </c>
      <c r="D38" s="28">
        <f>SUM(D7:D37)</f>
        <v>21697679.1951</v>
      </c>
      <c r="E38" s="21">
        <f>(D38-[2]与16年同期销量比较!C35)/[2]与16年同期销量比较!C35*100</f>
        <v>5.07776201136045</v>
      </c>
      <c r="F38" s="28">
        <f>SUM(F7:F37)</f>
        <v>1903211.82219</v>
      </c>
      <c r="G38" s="21">
        <f>(F38-[2]与16年同期销量比较!D35)/[2]与16年同期销量比较!D35*100</f>
        <v>14.5840319126798</v>
      </c>
      <c r="H38" s="28">
        <f>SUM(H7:H37)</f>
        <v>20969229.539835</v>
      </c>
      <c r="I38" s="21">
        <f>(H38-[2]与16年同期销量比较!E35)/[2]与16年同期销量比较!E35*100</f>
        <v>11.4497475173596</v>
      </c>
      <c r="J38" s="36">
        <f t="shared" si="0"/>
        <v>3968165.14569</v>
      </c>
      <c r="K38" s="21">
        <f>(J38-[2]与16年同期销量比较!F35)/[2]与16年同期销量比较!F35*100</f>
        <v>8.43861151850701</v>
      </c>
      <c r="L38" s="36">
        <f t="shared" si="1"/>
        <v>42666908.734935</v>
      </c>
      <c r="M38" s="21">
        <f>(L38-[2]与16年同期销量比较!I35)/[2]与16年同期销量比较!I35*100</f>
        <v>8.11567729263458</v>
      </c>
    </row>
    <row r="39" ht="13.5" spans="1:1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>
      <c r="A40" s="30"/>
      <c r="B40" s="31"/>
      <c r="C40" s="32"/>
      <c r="D40" s="31"/>
      <c r="E40" s="32"/>
      <c r="F40" s="31"/>
      <c r="G40" s="32"/>
      <c r="H40" s="31"/>
      <c r="I40" s="32"/>
      <c r="J40" s="31"/>
      <c r="K40" s="32"/>
      <c r="L40" s="31"/>
      <c r="M40" s="32"/>
    </row>
  </sheetData>
  <mergeCells count="19">
    <mergeCell ref="A1:M1"/>
    <mergeCell ref="L2:M2"/>
    <mergeCell ref="B3:E3"/>
    <mergeCell ref="F3:I3"/>
    <mergeCell ref="J3:M3"/>
    <mergeCell ref="B4:C4"/>
    <mergeCell ref="D4:E4"/>
    <mergeCell ref="F4:G4"/>
    <mergeCell ref="H4:I4"/>
    <mergeCell ref="J4:K4"/>
    <mergeCell ref="L4:M4"/>
    <mergeCell ref="A39:M39"/>
    <mergeCell ref="A3:A6"/>
    <mergeCell ref="B5:B6"/>
    <mergeCell ref="D5:D6"/>
    <mergeCell ref="F5:F6"/>
    <mergeCell ref="H5:H6"/>
    <mergeCell ref="J5:J6"/>
    <mergeCell ref="L5:L6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2017年全国彩票销售表</vt:lpstr>
      <vt:lpstr>2017年12月全国各类型彩票销售情况表</vt:lpstr>
      <vt:lpstr>2017年12月全国各地区彩票销售情况表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goveditor</cp:lastModifiedBy>
  <dcterms:created xsi:type="dcterms:W3CDTF">2006-09-13T11:21:00Z</dcterms:created>
  <dcterms:modified xsi:type="dcterms:W3CDTF">2018-01-24T03:24:22Z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