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68" windowHeight="10164"/>
  </bookViews>
  <sheets>
    <sheet name="车辆信息表" sheetId="1" r:id="rId1"/>
  </sheets>
  <definedNames>
    <definedName name="_xlnm._FilterDatabase" localSheetId="0" hidden="1">车辆信息表!$A$3:$N$73</definedName>
  </definedNames>
  <calcPr calcId="144525"/>
  <extLst/>
</workbook>
</file>

<file path=xl/sharedStrings.xml><?xml version="1.0" encoding="utf-8"?>
<sst xmlns="http://schemas.openxmlformats.org/spreadsheetml/2006/main" count="93">
  <si>
    <t>附件3：</t>
  </si>
  <si>
    <t>2015年及以前年度新能源汽车推广应用补助资金清算审核公示车辆信息表</t>
  </si>
  <si>
    <t>地区</t>
  </si>
  <si>
    <t>序号</t>
  </si>
  <si>
    <t>车辆生产企业</t>
  </si>
  <si>
    <t>车辆型号</t>
  </si>
  <si>
    <t>企业申报推广数（辆）</t>
  </si>
  <si>
    <t>企业申请补助标准（万元）</t>
  </si>
  <si>
    <t>企业申请清算资金（万元）</t>
  </si>
  <si>
    <t>专家组核定的推广数（辆）</t>
  </si>
  <si>
    <t>专家组核定的补助标准（万元）</t>
  </si>
  <si>
    <t>应清算补助资金（万元）</t>
  </si>
  <si>
    <t>按整车企业取整后补助资金（万元）</t>
  </si>
  <si>
    <t>终端用户闲置车辆补贴资金清算扣回</t>
  </si>
  <si>
    <t>本次实际拨付补助资金</t>
  </si>
  <si>
    <t>备注</t>
  </si>
  <si>
    <t>总计</t>
  </si>
  <si>
    <t>北京市</t>
  </si>
  <si>
    <t>合计</t>
  </si>
  <si>
    <t>北汽福田汽车股份有限公司</t>
  </si>
  <si>
    <t>小计</t>
  </si>
  <si>
    <t>BJ6650EVCA</t>
  </si>
  <si>
    <t>核减4辆，原因为提供材料不符合要求</t>
  </si>
  <si>
    <t>河北省</t>
  </si>
  <si>
    <t>河北红星汽车制造有限公司</t>
  </si>
  <si>
    <t>HX5028XXYVEV</t>
  </si>
  <si>
    <t>领途汽车有限公司</t>
  </si>
  <si>
    <t>YGM5021XXYBEV18</t>
  </si>
  <si>
    <t>核减1辆，原因为未接入国家平台</t>
  </si>
  <si>
    <t>吉林省</t>
  </si>
  <si>
    <t>/</t>
  </si>
  <si>
    <t>中国第一汽车集团公司</t>
  </si>
  <si>
    <t>上海市</t>
  </si>
  <si>
    <t>上海汽车集团股份有限公司</t>
  </si>
  <si>
    <t>CSA7154TDPHEV</t>
  </si>
  <si>
    <t>江苏省</t>
  </si>
  <si>
    <t>南京金龙客车制造有限公司</t>
  </si>
  <si>
    <t>NJL6100BEV8</t>
  </si>
  <si>
    <t>NJL6109HEV</t>
  </si>
  <si>
    <t>NJL6680BEV5</t>
  </si>
  <si>
    <t>NJL6859BEV1</t>
  </si>
  <si>
    <t>东风悦达起亚汽车有限公司</t>
  </si>
  <si>
    <t>安徽省</t>
  </si>
  <si>
    <t>安徽江淮汽车股份有限公司</t>
  </si>
  <si>
    <t>HFC7001AEV</t>
  </si>
  <si>
    <t>核减226辆，原因为车辆不属于本次清算范围</t>
  </si>
  <si>
    <t>奇瑞汽车股份有限公司</t>
  </si>
  <si>
    <t>SQR5010XXYBEVJ00</t>
  </si>
  <si>
    <t>SQR7000BEVJ00</t>
  </si>
  <si>
    <t>福建省</t>
  </si>
  <si>
    <t>东南(福建)汽车工业有限公司</t>
  </si>
  <si>
    <t>福建新龙马汽车股份有限公司</t>
  </si>
  <si>
    <t>江西省</t>
  </si>
  <si>
    <t>江西博能上饶客车有限公司</t>
  </si>
  <si>
    <t>SR6707BEV3</t>
  </si>
  <si>
    <t>山东省</t>
  </si>
  <si>
    <t>山东沂星电动汽车有限公司</t>
  </si>
  <si>
    <t>SDL6122EVG</t>
  </si>
  <si>
    <t>核减28辆，原因为2019年已补助车辆</t>
  </si>
  <si>
    <t>SDL6831EVG</t>
  </si>
  <si>
    <t>核减69辆，原因为2019年已补助车辆</t>
  </si>
  <si>
    <t>河南省</t>
  </si>
  <si>
    <t>河南少林客车股份有限公司</t>
  </si>
  <si>
    <t>广东省</t>
  </si>
  <si>
    <t>广州汽车集团乘用车有限公司</t>
  </si>
  <si>
    <t>GAC7100SHEVB5</t>
  </si>
  <si>
    <t>珠海广通汽车有限公司</t>
  </si>
  <si>
    <t>GTQ6105BEVB2</t>
  </si>
  <si>
    <t>GTQ6105BEVB3</t>
  </si>
  <si>
    <t>GTQ6105BEVBT3</t>
  </si>
  <si>
    <t>GTQ6118BEV1</t>
  </si>
  <si>
    <t>GTQ6121BEVB2</t>
  </si>
  <si>
    <t>GTQ6121BEVBT3</t>
  </si>
  <si>
    <t>GTQ6605BEV1</t>
  </si>
  <si>
    <t>GTQ6662BEVB1</t>
  </si>
  <si>
    <t>GTQ6701BEV1</t>
  </si>
  <si>
    <t>GTQ6801BEVB2</t>
  </si>
  <si>
    <t>深圳市</t>
  </si>
  <si>
    <t>比亚迪汽车工业有限公司</t>
  </si>
  <si>
    <t>QCJ7007BEV</t>
  </si>
  <si>
    <t>重庆市</t>
  </si>
  <si>
    <t>重庆力帆乘用车有限公司</t>
  </si>
  <si>
    <t>LF7004DEV</t>
  </si>
  <si>
    <t>重庆瑞驰汽车实业有限公司</t>
  </si>
  <si>
    <t>CRC5021XXY-LBEV</t>
  </si>
  <si>
    <t>核减23辆，原因为实地核查未检查车辆比例过高</t>
  </si>
  <si>
    <t>CRC5022XXYA-LBEV</t>
  </si>
  <si>
    <t>CRC5022XXY-LBEV</t>
  </si>
  <si>
    <t>核减2辆，原因为未接入国家平台</t>
  </si>
  <si>
    <t>CRC5024XXY-LBEV</t>
  </si>
  <si>
    <t>四川省</t>
  </si>
  <si>
    <t>四川野马汽车股份有限公司</t>
  </si>
  <si>
    <t>SQJ6620B3BEV</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</si>
</sst>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indexed="8"/>
      <name val="等线"/>
      <charset val="134"/>
    </font>
    <font>
      <b/>
      <sz val="14"/>
      <color indexed="8"/>
      <name val="宋体"/>
      <charset val="134"/>
    </font>
    <font>
      <b/>
      <sz val="10"/>
      <name val="宋体"/>
      <charset val="134"/>
    </font>
    <font>
      <sz val="11"/>
      <color indexed="8"/>
      <name val="宋体"/>
      <charset val="134"/>
    </font>
    <font>
      <b/>
      <sz val="11"/>
      <color indexed="8"/>
      <name val="宋体"/>
      <charset val="134"/>
    </font>
    <font>
      <sz val="11"/>
      <color indexed="8"/>
      <name val="等线"/>
      <charset val="0"/>
    </font>
    <font>
      <sz val="11"/>
      <color indexed="9"/>
      <name val="等线"/>
      <charset val="0"/>
    </font>
    <font>
      <b/>
      <sz val="15"/>
      <color indexed="62"/>
      <name val="等线"/>
      <charset val="134"/>
    </font>
    <font>
      <b/>
      <sz val="11"/>
      <color indexed="52"/>
      <name val="等线"/>
      <charset val="0"/>
    </font>
    <font>
      <u/>
      <sz val="11"/>
      <color indexed="12"/>
      <name val="等线"/>
      <charset val="0"/>
    </font>
    <font>
      <b/>
      <sz val="18"/>
      <color indexed="62"/>
      <name val="等线"/>
      <charset val="134"/>
    </font>
    <font>
      <sz val="11"/>
      <color indexed="52"/>
      <name val="等线"/>
      <charset val="0"/>
    </font>
    <font>
      <sz val="11"/>
      <color indexed="60"/>
      <name val="等线"/>
      <charset val="0"/>
    </font>
    <font>
      <sz val="11"/>
      <color indexed="62"/>
      <name val="等线"/>
      <charset val="0"/>
    </font>
    <font>
      <sz val="11"/>
      <color indexed="17"/>
      <name val="等线"/>
      <charset val="0"/>
    </font>
    <font>
      <b/>
      <sz val="11"/>
      <color indexed="62"/>
      <name val="等线"/>
      <charset val="134"/>
    </font>
    <font>
      <u/>
      <sz val="11"/>
      <color indexed="20"/>
      <name val="等线"/>
      <charset val="0"/>
    </font>
    <font>
      <b/>
      <sz val="11"/>
      <color indexed="63"/>
      <name val="等线"/>
      <charset val="0"/>
    </font>
    <font>
      <sz val="11"/>
      <color indexed="10"/>
      <name val="等线"/>
      <charset val="0"/>
    </font>
    <font>
      <b/>
      <sz val="11"/>
      <color indexed="8"/>
      <name val="等线"/>
      <charset val="0"/>
    </font>
    <font>
      <b/>
      <sz val="11"/>
      <color indexed="9"/>
      <name val="等线"/>
      <charset val="0"/>
    </font>
    <font>
      <i/>
      <sz val="11"/>
      <color indexed="23"/>
      <name val="等线"/>
      <charset val="0"/>
    </font>
    <font>
      <b/>
      <sz val="13"/>
      <color indexed="62"/>
      <name val="等线"/>
      <charset val="134"/>
    </font>
    <font>
      <sz val="10"/>
      <name val="Arial"/>
      <charset val="134"/>
    </font>
  </fonts>
  <fills count="17">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29"/>
        <bgColor indexed="64"/>
      </patternFill>
    </fill>
    <fill>
      <patternFill patternType="solid">
        <fgColor indexed="47"/>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6" fillId="3"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13" fillId="11" borderId="4" applyNumberFormat="0" applyAlignment="0" applyProtection="0">
      <alignment vertical="center"/>
    </xf>
    <xf numFmtId="0" fontId="12" fillId="10" borderId="0" applyNumberFormat="0" applyBorder="0" applyAlignment="0" applyProtection="0">
      <alignment vertical="center"/>
    </xf>
    <xf numFmtId="0" fontId="5" fillId="6" borderId="0" applyNumberFormat="0" applyBorder="0" applyAlignment="0" applyProtection="0">
      <alignment vertical="center"/>
    </xf>
    <xf numFmtId="0" fontId="6" fillId="6"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9" borderId="6" applyNumberFormat="0" applyFont="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0"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22" fillId="0" borderId="3" applyNumberFormat="0" applyFill="0" applyAlignment="0" applyProtection="0">
      <alignment vertical="center"/>
    </xf>
    <xf numFmtId="0" fontId="15" fillId="0" borderId="9" applyNumberFormat="0" applyFill="0" applyAlignment="0" applyProtection="0">
      <alignment vertical="center"/>
    </xf>
    <xf numFmtId="0" fontId="6" fillId="2" borderId="0" applyNumberFormat="0" applyBorder="0" applyAlignment="0" applyProtection="0">
      <alignment vertical="center"/>
    </xf>
    <xf numFmtId="0" fontId="17" fillId="8" borderId="7" applyNumberFormat="0" applyAlignment="0" applyProtection="0">
      <alignment vertical="center"/>
    </xf>
    <xf numFmtId="0" fontId="6" fillId="11" borderId="0" applyNumberFormat="0" applyBorder="0" applyAlignment="0" applyProtection="0">
      <alignment vertical="center"/>
    </xf>
    <xf numFmtId="0" fontId="8" fillId="8" borderId="4" applyNumberFormat="0" applyAlignment="0" applyProtection="0">
      <alignment vertical="center"/>
    </xf>
    <xf numFmtId="0" fontId="20" fillId="14" borderId="10" applyNumberFormat="0" applyAlignment="0" applyProtection="0">
      <alignment vertical="center"/>
    </xf>
    <xf numFmtId="0" fontId="11" fillId="0" borderId="5" applyNumberFormat="0" applyFill="0" applyAlignment="0" applyProtection="0">
      <alignment vertical="center"/>
    </xf>
    <xf numFmtId="0" fontId="6" fillId="15" borderId="0" applyNumberFormat="0" applyBorder="0" applyAlignment="0" applyProtection="0">
      <alignment vertical="center"/>
    </xf>
    <xf numFmtId="0" fontId="5" fillId="5" borderId="0" applyNumberFormat="0" applyBorder="0" applyAlignment="0" applyProtection="0">
      <alignment vertical="center"/>
    </xf>
    <xf numFmtId="0" fontId="19" fillId="0" borderId="8" applyNumberFormat="0" applyFill="0" applyAlignment="0" applyProtection="0">
      <alignment vertical="center"/>
    </xf>
    <xf numFmtId="0" fontId="14" fillId="5" borderId="0" applyNumberFormat="0" applyBorder="0" applyAlignment="0" applyProtection="0">
      <alignment vertical="center"/>
    </xf>
    <xf numFmtId="0" fontId="12" fillId="12" borderId="0" applyNumberFormat="0" applyBorder="0" applyAlignment="0" applyProtection="0">
      <alignment vertical="center"/>
    </xf>
    <xf numFmtId="0" fontId="6" fillId="13" borderId="0" applyNumberFormat="0" applyBorder="0" applyAlignment="0" applyProtection="0">
      <alignment vertical="center"/>
    </xf>
    <xf numFmtId="0" fontId="5" fillId="7"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14" borderId="0" applyNumberFormat="0" applyBorder="0" applyAlignment="0" applyProtection="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6" fillId="13" borderId="0" applyNumberFormat="0" applyBorder="0" applyAlignment="0" applyProtection="0">
      <alignment vertical="center"/>
    </xf>
    <xf numFmtId="0" fontId="5" fillId="2"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5" fillId="5" borderId="0" applyNumberFormat="0" applyBorder="0" applyAlignment="0" applyProtection="0">
      <alignment vertical="center"/>
    </xf>
    <xf numFmtId="0" fontId="6" fillId="16" borderId="0" applyNumberFormat="0" applyBorder="0" applyAlignment="0" applyProtection="0">
      <alignment vertical="center"/>
    </xf>
    <xf numFmtId="0" fontId="23" fillId="0" borderId="0">
      <alignment vertical="center"/>
    </xf>
    <xf numFmtId="0" fontId="0" fillId="0" borderId="0">
      <alignment vertical="center"/>
    </xf>
  </cellStyleXfs>
  <cellXfs count="9">
    <xf numFmtId="0" fontId="0" fillId="0" borderId="0" xfId="0" applyAlignment="1"/>
    <xf numFmtId="0" fontId="0" fillId="0" borderId="0" xfId="0" applyAlignment="1">
      <alignment horizontal="center" vertical="center"/>
    </xf>
    <xf numFmtId="0" fontId="0" fillId="0" borderId="0" xfId="0" applyAlignment="1">
      <alignment horizontal="left" wrapText="1"/>
    </xf>
    <xf numFmtId="0" fontId="1" fillId="0" borderId="1" xfId="0" applyFont="1" applyFill="1" applyBorder="1" applyAlignment="1">
      <alignment horizontal="center" vertical="center"/>
    </xf>
    <xf numFmtId="0" fontId="2" fillId="0" borderId="2" xfId="5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cellXfs>
  <cellStyles count="51">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 name="常规 3" xfId="50"/>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73"/>
  <sheetViews>
    <sheetView tabSelected="1" zoomScale="80" zoomScaleNormal="80" workbookViewId="0">
      <pane xSplit="4" ySplit="3" topLeftCell="E4" activePane="bottomRight" state="frozen"/>
      <selection/>
      <selection pane="topRight"/>
      <selection pane="bottomLeft"/>
      <selection pane="bottomRight" activeCell="A1" sqref="A1"/>
    </sheetView>
  </sheetViews>
  <sheetFormatPr defaultColWidth="11" defaultRowHeight="14.4"/>
  <cols>
    <col min="1" max="1" width="10.8333333333333" customWidth="1"/>
    <col min="2" max="2" width="10.8333333333333" style="1" customWidth="1"/>
    <col min="3" max="3" width="30" customWidth="1"/>
    <col min="4" max="4" width="20.6666666666667" customWidth="1"/>
    <col min="5" max="5" width="11.8333333333333" customWidth="1"/>
    <col min="6" max="7" width="14.6666666666667" customWidth="1"/>
    <col min="8" max="8" width="13.2777777777778" customWidth="1"/>
    <col min="9" max="9" width="14.537037037037" customWidth="1"/>
    <col min="10" max="10" width="13.2777777777778" customWidth="1"/>
    <col min="11" max="11" width="17.8055555555556" customWidth="1"/>
    <col min="12" max="12" width="18.3333333333333" customWidth="1"/>
    <col min="13" max="13" width="14.6666666666667" customWidth="1"/>
    <col min="14" max="14" width="32.8333333333333" style="2" customWidth="1"/>
  </cols>
  <sheetData>
    <row r="1" spans="1:1">
      <c r="A1" t="s">
        <v>0</v>
      </c>
    </row>
    <row r="2" ht="29" customHeight="1" spans="1:14">
      <c r="A2" s="3" t="s">
        <v>1</v>
      </c>
      <c r="B2" s="3"/>
      <c r="C2" s="3"/>
      <c r="D2" s="3"/>
      <c r="E2" s="3"/>
      <c r="F2" s="3"/>
      <c r="G2" s="3"/>
      <c r="H2" s="3"/>
      <c r="I2" s="3"/>
      <c r="J2" s="3"/>
      <c r="K2" s="3"/>
      <c r="L2" s="3"/>
      <c r="M2" s="3"/>
      <c r="N2" s="3"/>
    </row>
    <row r="3" ht="30" customHeight="1" spans="1:14">
      <c r="A3" s="4" t="s">
        <v>2</v>
      </c>
      <c r="B3" s="4" t="s">
        <v>3</v>
      </c>
      <c r="C3" s="4" t="s">
        <v>4</v>
      </c>
      <c r="D3" s="4" t="s">
        <v>5</v>
      </c>
      <c r="E3" s="4" t="s">
        <v>6</v>
      </c>
      <c r="F3" s="4" t="s">
        <v>7</v>
      </c>
      <c r="G3" s="4" t="s">
        <v>8</v>
      </c>
      <c r="H3" s="4" t="s">
        <v>9</v>
      </c>
      <c r="I3" s="4" t="s">
        <v>10</v>
      </c>
      <c r="J3" s="4" t="s">
        <v>11</v>
      </c>
      <c r="K3" s="4" t="s">
        <v>12</v>
      </c>
      <c r="L3" s="7" t="s">
        <v>13</v>
      </c>
      <c r="M3" s="7" t="s">
        <v>14</v>
      </c>
      <c r="N3" s="7" t="s">
        <v>15</v>
      </c>
    </row>
    <row r="4" spans="1:14">
      <c r="A4" s="5" t="s">
        <v>16</v>
      </c>
      <c r="B4" s="5"/>
      <c r="C4" s="5"/>
      <c r="D4" s="5"/>
      <c r="E4" s="5">
        <f t="shared" ref="E4:H4" si="0">SUM(E25,E5,E58,E43,E18,E37,E15,E71,E34,E63,E8)</f>
        <v>2438</v>
      </c>
      <c r="F4" s="5"/>
      <c r="G4" s="5">
        <f>SUM(G25,G5,G58,G43,G18,G37,G15,G71,G34,G63,G8)</f>
        <v>40291.9068</v>
      </c>
      <c r="H4" s="5">
        <f>SUM(H25,H5,H58,H43,H18,H37,H15,H71,H34,H63,H8)</f>
        <v>2085</v>
      </c>
      <c r="I4" s="5"/>
      <c r="J4" s="5">
        <f>SUM(J25,J5,J58,J43,J18,J37,J15,J71,J34,J63,J8)</f>
        <v>28467.0268</v>
      </c>
      <c r="K4" s="5">
        <f t="shared" ref="K4:M4" si="1">SUM(K5:K73)/2</f>
        <v>28467</v>
      </c>
      <c r="L4" s="5">
        <f>SUM(L5:L73)/2</f>
        <v>15745</v>
      </c>
      <c r="M4" s="5">
        <f>SUM(M5:M73)/2</f>
        <v>12722</v>
      </c>
      <c r="N4" s="5"/>
    </row>
    <row r="5" spans="1:14">
      <c r="A5" s="5" t="s">
        <v>17</v>
      </c>
      <c r="B5" s="5" t="s">
        <v>18</v>
      </c>
      <c r="C5" s="5"/>
      <c r="D5" s="5"/>
      <c r="E5" s="5">
        <f t="shared" ref="E5:H5" si="2">E6</f>
        <v>4</v>
      </c>
      <c r="F5" s="5"/>
      <c r="G5" s="5">
        <f>G6</f>
        <v>120</v>
      </c>
      <c r="H5" s="5">
        <f>H6</f>
        <v>0</v>
      </c>
      <c r="I5" s="5"/>
      <c r="J5" s="5">
        <f>J6</f>
        <v>0</v>
      </c>
      <c r="K5" s="5">
        <v>0</v>
      </c>
      <c r="L5" s="5"/>
      <c r="M5" s="5">
        <f>M6</f>
        <v>0</v>
      </c>
      <c r="N5" s="8"/>
    </row>
    <row r="6" spans="1:14">
      <c r="A6" s="5"/>
      <c r="B6" s="5">
        <v>1</v>
      </c>
      <c r="C6" s="5" t="s">
        <v>19</v>
      </c>
      <c r="D6" s="5" t="s">
        <v>20</v>
      </c>
      <c r="E6" s="5">
        <f t="shared" ref="E6:E11" si="3">E7</f>
        <v>4</v>
      </c>
      <c r="F6" s="5"/>
      <c r="G6" s="5">
        <f t="shared" ref="G6:J6" si="4">G7</f>
        <v>120</v>
      </c>
      <c r="H6" s="5">
        <f>H7</f>
        <v>0</v>
      </c>
      <c r="I6" s="5"/>
      <c r="J6" s="5">
        <f>J7</f>
        <v>0</v>
      </c>
      <c r="K6" s="5">
        <v>0</v>
      </c>
      <c r="L6" s="5"/>
      <c r="M6" s="5">
        <f t="shared" ref="M6:M11" si="5">K6-L6</f>
        <v>0</v>
      </c>
      <c r="N6" s="8"/>
    </row>
    <row r="7" ht="28.8" spans="1:14">
      <c r="A7" s="5"/>
      <c r="B7" s="5"/>
      <c r="C7" s="5"/>
      <c r="D7" s="6" t="s">
        <v>21</v>
      </c>
      <c r="E7" s="5">
        <v>4</v>
      </c>
      <c r="F7" s="5">
        <v>30</v>
      </c>
      <c r="G7" s="5">
        <v>120</v>
      </c>
      <c r="H7" s="5">
        <v>0</v>
      </c>
      <c r="I7" s="5">
        <v>0</v>
      </c>
      <c r="J7" s="5">
        <v>0</v>
      </c>
      <c r="K7" s="5"/>
      <c r="L7" s="5"/>
      <c r="M7" s="5"/>
      <c r="N7" s="8" t="s">
        <v>22</v>
      </c>
    </row>
    <row r="8" spans="1:14">
      <c r="A8" s="5" t="s">
        <v>23</v>
      </c>
      <c r="B8" s="5" t="s">
        <v>18</v>
      </c>
      <c r="C8" s="5"/>
      <c r="D8" s="5"/>
      <c r="E8" s="5">
        <f t="shared" ref="E8:H8" si="6">SUM(E9,E11)</f>
        <v>109</v>
      </c>
      <c r="F8" s="5"/>
      <c r="G8" s="5">
        <f>SUM(G9,G11)</f>
        <v>595.6</v>
      </c>
      <c r="H8" s="5">
        <f>SUM(H9,H11)</f>
        <v>108</v>
      </c>
      <c r="I8" s="5"/>
      <c r="J8" s="5">
        <f>SUM(J9,J11)</f>
        <v>588.96</v>
      </c>
      <c r="K8" s="5">
        <f>K9+K11</f>
        <v>589</v>
      </c>
      <c r="L8" s="5"/>
      <c r="M8" s="5">
        <f>M9+M11</f>
        <v>589</v>
      </c>
      <c r="N8" s="8"/>
    </row>
    <row r="9" spans="1:14">
      <c r="A9" s="5"/>
      <c r="B9" s="5">
        <v>1</v>
      </c>
      <c r="C9" s="5" t="s">
        <v>24</v>
      </c>
      <c r="D9" s="5" t="s">
        <v>20</v>
      </c>
      <c r="E9" s="5">
        <f>E10</f>
        <v>89</v>
      </c>
      <c r="F9" s="5"/>
      <c r="G9" s="5">
        <f t="shared" ref="G9:J9" si="7">G10</f>
        <v>498.4</v>
      </c>
      <c r="H9" s="5">
        <f>H10</f>
        <v>89</v>
      </c>
      <c r="I9" s="5"/>
      <c r="J9" s="5">
        <f>J10</f>
        <v>496.62</v>
      </c>
      <c r="K9" s="5">
        <f>ROUND(J9,0)</f>
        <v>497</v>
      </c>
      <c r="L9" s="5"/>
      <c r="M9" s="5">
        <f>K9-L9</f>
        <v>497</v>
      </c>
      <c r="N9" s="8"/>
    </row>
    <row r="10" spans="1:14">
      <c r="A10" s="5"/>
      <c r="B10" s="5"/>
      <c r="C10" s="5"/>
      <c r="D10" s="6" t="s">
        <v>25</v>
      </c>
      <c r="E10" s="5">
        <v>89</v>
      </c>
      <c r="F10" s="5">
        <v>5.6</v>
      </c>
      <c r="G10" s="5">
        <f>E10*F10</f>
        <v>498.4</v>
      </c>
      <c r="H10" s="5">
        <v>89</v>
      </c>
      <c r="I10" s="5">
        <v>5.58</v>
      </c>
      <c r="J10" s="5">
        <f>H10*I10</f>
        <v>496.62</v>
      </c>
      <c r="K10" s="5"/>
      <c r="L10" s="5"/>
      <c r="M10" s="5"/>
      <c r="N10" s="8"/>
    </row>
    <row r="11" spans="1:14">
      <c r="A11" s="5"/>
      <c r="B11" s="5">
        <v>2</v>
      </c>
      <c r="C11" s="5" t="s">
        <v>26</v>
      </c>
      <c r="D11" s="5" t="s">
        <v>20</v>
      </c>
      <c r="E11" s="5">
        <f>E12</f>
        <v>20</v>
      </c>
      <c r="F11" s="5"/>
      <c r="G11" s="5">
        <f t="shared" ref="G11:J11" si="8">G12</f>
        <v>97.2</v>
      </c>
      <c r="H11" s="5">
        <f>H12</f>
        <v>19</v>
      </c>
      <c r="I11" s="5"/>
      <c r="J11" s="5">
        <f>J12</f>
        <v>92.34</v>
      </c>
      <c r="K11" s="5">
        <f>ROUND(J11,0)</f>
        <v>92</v>
      </c>
      <c r="L11" s="5"/>
      <c r="M11" s="5">
        <f>K11-L11</f>
        <v>92</v>
      </c>
      <c r="N11" s="8"/>
    </row>
    <row r="12" spans="1:14">
      <c r="A12" s="5"/>
      <c r="B12" s="5"/>
      <c r="C12" s="5"/>
      <c r="D12" s="6" t="s">
        <v>27</v>
      </c>
      <c r="E12" s="5">
        <v>20</v>
      </c>
      <c r="F12" s="5">
        <v>4.86</v>
      </c>
      <c r="G12" s="5">
        <v>97.2</v>
      </c>
      <c r="H12" s="5">
        <v>19</v>
      </c>
      <c r="I12" s="5">
        <v>4.86</v>
      </c>
      <c r="J12" s="5">
        <f>H12*I12</f>
        <v>92.34</v>
      </c>
      <c r="K12" s="5"/>
      <c r="L12" s="5"/>
      <c r="M12" s="5"/>
      <c r="N12" s="8" t="s">
        <v>28</v>
      </c>
    </row>
    <row r="13" spans="1:14">
      <c r="A13" s="5" t="s">
        <v>29</v>
      </c>
      <c r="B13" s="5" t="s">
        <v>18</v>
      </c>
      <c r="C13" s="5"/>
      <c r="D13" s="5"/>
      <c r="E13" s="5" t="s">
        <v>30</v>
      </c>
      <c r="F13" s="5" t="s">
        <v>30</v>
      </c>
      <c r="G13" s="5" t="s">
        <v>30</v>
      </c>
      <c r="H13" s="5" t="s">
        <v>30</v>
      </c>
      <c r="I13" s="5" t="s">
        <v>30</v>
      </c>
      <c r="J13" s="5" t="s">
        <v>30</v>
      </c>
      <c r="K13" s="5"/>
      <c r="L13" s="5">
        <v>500</v>
      </c>
      <c r="M13" s="5">
        <f>M14</f>
        <v>-500</v>
      </c>
      <c r="N13" s="8"/>
    </row>
    <row r="14" spans="1:14">
      <c r="A14" s="5"/>
      <c r="B14" s="5">
        <v>1</v>
      </c>
      <c r="C14" s="5" t="s">
        <v>31</v>
      </c>
      <c r="D14" s="5" t="s">
        <v>20</v>
      </c>
      <c r="E14" s="5" t="s">
        <v>30</v>
      </c>
      <c r="F14" s="5" t="s">
        <v>30</v>
      </c>
      <c r="G14" s="5" t="s">
        <v>30</v>
      </c>
      <c r="H14" s="5" t="s">
        <v>30</v>
      </c>
      <c r="I14" s="5" t="s">
        <v>30</v>
      </c>
      <c r="J14" s="5" t="s">
        <v>30</v>
      </c>
      <c r="K14" s="5"/>
      <c r="L14" s="5">
        <v>500</v>
      </c>
      <c r="M14" s="5">
        <f t="shared" ref="M14:M19" si="9">K14-L14</f>
        <v>-500</v>
      </c>
      <c r="N14" s="8"/>
    </row>
    <row r="15" spans="1:14">
      <c r="A15" s="5" t="s">
        <v>32</v>
      </c>
      <c r="B15" s="5" t="s">
        <v>18</v>
      </c>
      <c r="C15" s="5"/>
      <c r="D15" s="5"/>
      <c r="E15" s="5">
        <f t="shared" ref="E15:H15" si="10">E16</f>
        <v>20</v>
      </c>
      <c r="F15" s="5"/>
      <c r="G15" s="5">
        <f>G16</f>
        <v>48</v>
      </c>
      <c r="H15" s="5">
        <f>H16</f>
        <v>20</v>
      </c>
      <c r="I15" s="5"/>
      <c r="J15" s="5">
        <f t="shared" ref="J15:M15" si="11">J16</f>
        <v>48</v>
      </c>
      <c r="K15" s="5">
        <f>K16</f>
        <v>48</v>
      </c>
      <c r="L15" s="5"/>
      <c r="M15" s="5">
        <f>M16</f>
        <v>48</v>
      </c>
      <c r="N15" s="8"/>
    </row>
    <row r="16" spans="1:14">
      <c r="A16" s="5"/>
      <c r="B16" s="5">
        <v>1</v>
      </c>
      <c r="C16" s="5" t="s">
        <v>33</v>
      </c>
      <c r="D16" s="5" t="s">
        <v>20</v>
      </c>
      <c r="E16" s="5">
        <f>E17</f>
        <v>20</v>
      </c>
      <c r="F16" s="5"/>
      <c r="G16" s="5">
        <f t="shared" ref="G16:J16" si="12">G17</f>
        <v>48</v>
      </c>
      <c r="H16" s="5">
        <f>H17</f>
        <v>20</v>
      </c>
      <c r="I16" s="5"/>
      <c r="J16" s="5">
        <f>J17</f>
        <v>48</v>
      </c>
      <c r="K16" s="5">
        <f>ROUND(J16,0)</f>
        <v>48</v>
      </c>
      <c r="L16" s="5"/>
      <c r="M16" s="5">
        <f>K16-L16</f>
        <v>48</v>
      </c>
      <c r="N16" s="8"/>
    </row>
    <row r="17" spans="1:14">
      <c r="A17" s="5"/>
      <c r="B17" s="5"/>
      <c r="C17" s="5"/>
      <c r="D17" s="6" t="s">
        <v>34</v>
      </c>
      <c r="E17" s="5">
        <v>20</v>
      </c>
      <c r="F17" s="5">
        <v>2.4</v>
      </c>
      <c r="G17" s="5">
        <v>48</v>
      </c>
      <c r="H17" s="5">
        <v>20</v>
      </c>
      <c r="I17" s="5">
        <v>2.4</v>
      </c>
      <c r="J17" s="5">
        <v>48</v>
      </c>
      <c r="K17" s="5"/>
      <c r="L17" s="5"/>
      <c r="M17" s="5"/>
      <c r="N17" s="8"/>
    </row>
    <row r="18" spans="1:14">
      <c r="A18" s="5" t="s">
        <v>35</v>
      </c>
      <c r="B18" s="5" t="s">
        <v>18</v>
      </c>
      <c r="C18" s="5"/>
      <c r="D18" s="5"/>
      <c r="E18" s="5">
        <f>E19</f>
        <v>62</v>
      </c>
      <c r="F18" s="5"/>
      <c r="G18" s="5">
        <f t="shared" ref="F18:K18" si="13">G19</f>
        <v>2055</v>
      </c>
      <c r="H18" s="5">
        <f>H19</f>
        <v>62</v>
      </c>
      <c r="I18" s="5"/>
      <c r="J18" s="5">
        <f>J19</f>
        <v>2055</v>
      </c>
      <c r="K18" s="5">
        <f>K19</f>
        <v>2055</v>
      </c>
      <c r="L18" s="5">
        <v>16</v>
      </c>
      <c r="M18" s="5">
        <f>M19+M24</f>
        <v>2039</v>
      </c>
      <c r="N18" s="8"/>
    </row>
    <row r="19" spans="1:14">
      <c r="A19" s="5"/>
      <c r="B19" s="5">
        <v>1</v>
      </c>
      <c r="C19" s="5" t="s">
        <v>36</v>
      </c>
      <c r="D19" s="5" t="s">
        <v>20</v>
      </c>
      <c r="E19" s="5">
        <f>SUM(E20:E23)</f>
        <v>62</v>
      </c>
      <c r="F19" s="5"/>
      <c r="G19" s="5">
        <f t="shared" ref="F19:J19" si="14">SUM(G20:G23)</f>
        <v>2055</v>
      </c>
      <c r="H19" s="5">
        <f>SUM(H20:H23)</f>
        <v>62</v>
      </c>
      <c r="I19" s="5"/>
      <c r="J19" s="5">
        <f>SUM(J20:J23)</f>
        <v>2055</v>
      </c>
      <c r="K19" s="5">
        <f>ROUND(J19,0)</f>
        <v>2055</v>
      </c>
      <c r="L19" s="5"/>
      <c r="M19" s="5">
        <f>K19-L19</f>
        <v>2055</v>
      </c>
      <c r="N19" s="8"/>
    </row>
    <row r="20" spans="1:14">
      <c r="A20" s="5"/>
      <c r="B20" s="5"/>
      <c r="C20" s="5"/>
      <c r="D20" s="6" t="s">
        <v>37</v>
      </c>
      <c r="E20" s="5">
        <v>2</v>
      </c>
      <c r="F20" s="5">
        <v>50</v>
      </c>
      <c r="G20" s="5">
        <v>100</v>
      </c>
      <c r="H20" s="5">
        <v>2</v>
      </c>
      <c r="I20" s="5">
        <v>50</v>
      </c>
      <c r="J20" s="5">
        <f t="shared" ref="J20:J23" si="15">H20*I20</f>
        <v>100</v>
      </c>
      <c r="K20" s="5"/>
      <c r="L20" s="5"/>
      <c r="M20" s="5"/>
      <c r="N20" s="8"/>
    </row>
    <row r="21" spans="1:14">
      <c r="A21" s="5"/>
      <c r="B21" s="5"/>
      <c r="C21" s="5"/>
      <c r="D21" s="6" t="s">
        <v>38</v>
      </c>
      <c r="E21" s="5">
        <v>1</v>
      </c>
      <c r="F21" s="5">
        <v>25</v>
      </c>
      <c r="G21" s="5">
        <v>25</v>
      </c>
      <c r="H21" s="5">
        <v>1</v>
      </c>
      <c r="I21" s="5">
        <v>25</v>
      </c>
      <c r="J21" s="5">
        <f>H21*I21</f>
        <v>25</v>
      </c>
      <c r="K21" s="5"/>
      <c r="L21" s="5"/>
      <c r="M21" s="5"/>
      <c r="N21" s="8"/>
    </row>
    <row r="22" spans="1:14">
      <c r="A22" s="5"/>
      <c r="B22" s="5"/>
      <c r="C22" s="5"/>
      <c r="D22" s="6" t="s">
        <v>39</v>
      </c>
      <c r="E22" s="5">
        <v>43</v>
      </c>
      <c r="F22" s="5">
        <v>30</v>
      </c>
      <c r="G22" s="5">
        <v>1290</v>
      </c>
      <c r="H22" s="5">
        <v>43</v>
      </c>
      <c r="I22" s="5">
        <v>30</v>
      </c>
      <c r="J22" s="5">
        <f>H22*I22</f>
        <v>1290</v>
      </c>
      <c r="K22" s="5"/>
      <c r="L22" s="5"/>
      <c r="M22" s="5"/>
      <c r="N22" s="8"/>
    </row>
    <row r="23" spans="1:14">
      <c r="A23" s="5"/>
      <c r="B23" s="5"/>
      <c r="C23" s="5"/>
      <c r="D23" s="6" t="s">
        <v>40</v>
      </c>
      <c r="E23" s="5">
        <v>16</v>
      </c>
      <c r="F23" s="5">
        <v>40</v>
      </c>
      <c r="G23" s="5">
        <v>640</v>
      </c>
      <c r="H23" s="5">
        <v>16</v>
      </c>
      <c r="I23" s="5">
        <v>40</v>
      </c>
      <c r="J23" s="5">
        <f>H23*I23</f>
        <v>640</v>
      </c>
      <c r="K23" s="5"/>
      <c r="L23" s="5"/>
      <c r="M23" s="5"/>
      <c r="N23" s="8"/>
    </row>
    <row r="24" spans="1:14">
      <c r="A24" s="5"/>
      <c r="B24" s="5">
        <v>2</v>
      </c>
      <c r="C24" s="5" t="s">
        <v>41</v>
      </c>
      <c r="D24" s="5" t="s">
        <v>20</v>
      </c>
      <c r="E24" s="5" t="s">
        <v>30</v>
      </c>
      <c r="F24" s="5" t="s">
        <v>30</v>
      </c>
      <c r="G24" s="5" t="s">
        <v>30</v>
      </c>
      <c r="H24" s="5" t="s">
        <v>30</v>
      </c>
      <c r="I24" s="5" t="s">
        <v>30</v>
      </c>
      <c r="J24" s="5" t="s">
        <v>30</v>
      </c>
      <c r="K24" s="5"/>
      <c r="L24" s="5">
        <v>16</v>
      </c>
      <c r="M24" s="5">
        <f t="shared" ref="M24:M28" si="16">K24-L24</f>
        <v>-16</v>
      </c>
      <c r="N24" s="8"/>
    </row>
    <row r="25" spans="1:14">
      <c r="A25" s="5" t="s">
        <v>42</v>
      </c>
      <c r="B25" s="5" t="s">
        <v>18</v>
      </c>
      <c r="C25" s="5"/>
      <c r="D25" s="5"/>
      <c r="E25" s="5">
        <f t="shared" ref="E25:H25" si="17">SUM(E26,E28)</f>
        <v>473</v>
      </c>
      <c r="F25" s="5"/>
      <c r="G25" s="5">
        <f>SUM(G26,G28)</f>
        <v>2118.294</v>
      </c>
      <c r="H25" s="5">
        <f>SUM(H26,H28)</f>
        <v>247</v>
      </c>
      <c r="I25" s="5"/>
      <c r="J25" s="5">
        <f>SUM(J26,J28)</f>
        <v>1101.294</v>
      </c>
      <c r="K25" s="5">
        <f>K26+K28</f>
        <v>1101</v>
      </c>
      <c r="L25" s="5"/>
      <c r="M25" s="5">
        <f>M26+M28</f>
        <v>1101</v>
      </c>
      <c r="N25" s="5"/>
    </row>
    <row r="26" spans="1:14">
      <c r="A26" s="5"/>
      <c r="B26" s="5">
        <v>1</v>
      </c>
      <c r="C26" s="5" t="s">
        <v>43</v>
      </c>
      <c r="D26" s="5" t="s">
        <v>20</v>
      </c>
      <c r="E26" s="5">
        <f>E27</f>
        <v>226</v>
      </c>
      <c r="F26" s="5"/>
      <c r="G26" s="5">
        <f t="shared" ref="G26:J26" si="18">G27</f>
        <v>1017</v>
      </c>
      <c r="H26" s="5">
        <f>H27</f>
        <v>0</v>
      </c>
      <c r="I26" s="5"/>
      <c r="J26" s="5">
        <f>J27</f>
        <v>0</v>
      </c>
      <c r="K26" s="5">
        <f>ROUND(J26,0)</f>
        <v>0</v>
      </c>
      <c r="L26" s="5"/>
      <c r="M26" s="5">
        <f>K26-L26</f>
        <v>0</v>
      </c>
      <c r="N26" s="5"/>
    </row>
    <row r="27" ht="28.8" spans="1:14">
      <c r="A27" s="5"/>
      <c r="B27" s="5"/>
      <c r="C27" s="5"/>
      <c r="D27" s="6" t="s">
        <v>44</v>
      </c>
      <c r="E27" s="5">
        <v>226</v>
      </c>
      <c r="F27" s="5">
        <v>4.5</v>
      </c>
      <c r="G27" s="5">
        <v>1017</v>
      </c>
      <c r="H27" s="5">
        <v>0</v>
      </c>
      <c r="I27" s="5"/>
      <c r="J27" s="5">
        <f t="shared" ref="J27:J30" si="19">H27*I27</f>
        <v>0</v>
      </c>
      <c r="K27" s="5"/>
      <c r="L27" s="5"/>
      <c r="M27" s="5"/>
      <c r="N27" s="8" t="s">
        <v>45</v>
      </c>
    </row>
    <row r="28" spans="1:14">
      <c r="A28" s="5"/>
      <c r="B28" s="5">
        <v>2</v>
      </c>
      <c r="C28" s="5" t="s">
        <v>46</v>
      </c>
      <c r="D28" s="5" t="s">
        <v>20</v>
      </c>
      <c r="E28" s="5">
        <f>SUM(E29,E30)</f>
        <v>247</v>
      </c>
      <c r="F28" s="5"/>
      <c r="G28" s="5">
        <f t="shared" ref="G28:J28" si="20">SUM(G29,G30)</f>
        <v>1101.294</v>
      </c>
      <c r="H28" s="5">
        <f>SUM(H29,H30)</f>
        <v>247</v>
      </c>
      <c r="I28" s="5"/>
      <c r="J28" s="5">
        <f>SUM(J29,J30)</f>
        <v>1101.294</v>
      </c>
      <c r="K28" s="5">
        <f>ROUND(J28,0)</f>
        <v>1101</v>
      </c>
      <c r="L28" s="5"/>
      <c r="M28" s="5">
        <f>K28-L28</f>
        <v>1101</v>
      </c>
      <c r="N28" s="8"/>
    </row>
    <row r="29" spans="1:14">
      <c r="A29" s="5"/>
      <c r="B29" s="5"/>
      <c r="C29" s="5"/>
      <c r="D29" s="6" t="s">
        <v>47</v>
      </c>
      <c r="E29" s="5">
        <v>21</v>
      </c>
      <c r="F29" s="5">
        <v>4.014</v>
      </c>
      <c r="G29" s="5">
        <v>84.294</v>
      </c>
      <c r="H29" s="5">
        <v>21</v>
      </c>
      <c r="I29" s="5">
        <v>4.014</v>
      </c>
      <c r="J29" s="5">
        <f>H29*I29</f>
        <v>84.294</v>
      </c>
      <c r="K29" s="5"/>
      <c r="L29" s="5"/>
      <c r="M29" s="5"/>
      <c r="N29" s="8"/>
    </row>
    <row r="30" spans="1:14">
      <c r="A30" s="5"/>
      <c r="B30" s="5"/>
      <c r="C30" s="5"/>
      <c r="D30" s="6" t="s">
        <v>48</v>
      </c>
      <c r="E30" s="5">
        <v>226</v>
      </c>
      <c r="F30" s="5">
        <v>4.5</v>
      </c>
      <c r="G30" s="5">
        <v>1017</v>
      </c>
      <c r="H30" s="5">
        <v>226</v>
      </c>
      <c r="I30" s="5">
        <v>4.5</v>
      </c>
      <c r="J30" s="5">
        <f>H30*I30</f>
        <v>1017</v>
      </c>
      <c r="K30" s="5"/>
      <c r="L30" s="5"/>
      <c r="M30" s="5"/>
      <c r="N30" s="8"/>
    </row>
    <row r="31" spans="1:14">
      <c r="A31" s="5" t="s">
        <v>49</v>
      </c>
      <c r="B31" s="5" t="s">
        <v>18</v>
      </c>
      <c r="C31" s="5"/>
      <c r="D31" s="5"/>
      <c r="E31" s="5" t="s">
        <v>30</v>
      </c>
      <c r="F31" s="5" t="s">
        <v>30</v>
      </c>
      <c r="G31" s="5" t="s">
        <v>30</v>
      </c>
      <c r="H31" s="5" t="s">
        <v>30</v>
      </c>
      <c r="I31" s="5" t="s">
        <v>30</v>
      </c>
      <c r="J31" s="5" t="s">
        <v>30</v>
      </c>
      <c r="K31" s="5"/>
      <c r="L31" s="5">
        <f>SUM(L32,L33)</f>
        <v>54</v>
      </c>
      <c r="M31" s="5">
        <f>SUM(M32,M33)</f>
        <v>-54</v>
      </c>
      <c r="N31" s="8"/>
    </row>
    <row r="32" spans="1:14">
      <c r="A32" s="5"/>
      <c r="B32" s="5">
        <v>1</v>
      </c>
      <c r="C32" s="5" t="s">
        <v>50</v>
      </c>
      <c r="D32" s="5" t="s">
        <v>20</v>
      </c>
      <c r="E32" s="5" t="s">
        <v>30</v>
      </c>
      <c r="F32" s="5" t="s">
        <v>30</v>
      </c>
      <c r="G32" s="5" t="s">
        <v>30</v>
      </c>
      <c r="H32" s="5" t="s">
        <v>30</v>
      </c>
      <c r="I32" s="5" t="s">
        <v>30</v>
      </c>
      <c r="J32" s="5" t="s">
        <v>30</v>
      </c>
      <c r="K32" s="5"/>
      <c r="L32" s="5">
        <v>3</v>
      </c>
      <c r="M32" s="5">
        <f t="shared" ref="M32:M35" si="21">K32-L32</f>
        <v>-3</v>
      </c>
      <c r="N32" s="8"/>
    </row>
    <row r="33" spans="1:14">
      <c r="A33" s="5"/>
      <c r="B33" s="5">
        <v>2</v>
      </c>
      <c r="C33" s="5" t="s">
        <v>51</v>
      </c>
      <c r="D33" s="5" t="s">
        <v>20</v>
      </c>
      <c r="E33" s="5" t="s">
        <v>30</v>
      </c>
      <c r="F33" s="5" t="s">
        <v>30</v>
      </c>
      <c r="G33" s="5" t="s">
        <v>30</v>
      </c>
      <c r="H33" s="5" t="s">
        <v>30</v>
      </c>
      <c r="I33" s="5" t="s">
        <v>30</v>
      </c>
      <c r="J33" s="5" t="s">
        <v>30</v>
      </c>
      <c r="K33" s="5"/>
      <c r="L33" s="5">
        <v>51</v>
      </c>
      <c r="M33" s="5">
        <f>K33-L33</f>
        <v>-51</v>
      </c>
      <c r="N33" s="8"/>
    </row>
    <row r="34" spans="1:14">
      <c r="A34" s="5" t="s">
        <v>52</v>
      </c>
      <c r="B34" s="5" t="s">
        <v>18</v>
      </c>
      <c r="C34" s="5"/>
      <c r="D34" s="5"/>
      <c r="E34" s="5">
        <f t="shared" ref="E34:H34" si="22">E35</f>
        <v>30</v>
      </c>
      <c r="F34" s="5"/>
      <c r="G34" s="5">
        <f>G35</f>
        <v>900</v>
      </c>
      <c r="H34" s="5">
        <f>H35</f>
        <v>30</v>
      </c>
      <c r="I34" s="5"/>
      <c r="J34" s="5">
        <f t="shared" ref="J34:M34" si="23">J35</f>
        <v>900</v>
      </c>
      <c r="K34" s="5">
        <f>K35</f>
        <v>900</v>
      </c>
      <c r="L34" s="5"/>
      <c r="M34" s="5">
        <f>M35</f>
        <v>900</v>
      </c>
      <c r="N34" s="8"/>
    </row>
    <row r="35" spans="1:14">
      <c r="A35" s="5"/>
      <c r="B35" s="5">
        <v>1</v>
      </c>
      <c r="C35" s="5" t="s">
        <v>53</v>
      </c>
      <c r="D35" s="5" t="s">
        <v>20</v>
      </c>
      <c r="E35" s="5">
        <f>E36</f>
        <v>30</v>
      </c>
      <c r="F35" s="5"/>
      <c r="G35" s="5">
        <f t="shared" ref="G35:J35" si="24">G36</f>
        <v>900</v>
      </c>
      <c r="H35" s="5">
        <f>H36</f>
        <v>30</v>
      </c>
      <c r="I35" s="5"/>
      <c r="J35" s="5">
        <f>J36</f>
        <v>900</v>
      </c>
      <c r="K35" s="5">
        <f>ROUND(J35,0)</f>
        <v>900</v>
      </c>
      <c r="L35" s="5"/>
      <c r="M35" s="5">
        <f>K35-L35</f>
        <v>900</v>
      </c>
      <c r="N35" s="8"/>
    </row>
    <row r="36" spans="1:14">
      <c r="A36" s="5"/>
      <c r="B36" s="5"/>
      <c r="C36" s="5"/>
      <c r="D36" s="6" t="s">
        <v>54</v>
      </c>
      <c r="E36" s="5">
        <v>30</v>
      </c>
      <c r="F36" s="5">
        <v>30</v>
      </c>
      <c r="G36" s="5">
        <v>900</v>
      </c>
      <c r="H36" s="5">
        <v>30</v>
      </c>
      <c r="I36" s="5">
        <v>30</v>
      </c>
      <c r="J36" s="5">
        <f t="shared" ref="J36:J40" si="25">H36*I36</f>
        <v>900</v>
      </c>
      <c r="K36" s="5"/>
      <c r="L36" s="5"/>
      <c r="M36" s="5"/>
      <c r="N36" s="8"/>
    </row>
    <row r="37" spans="1:14">
      <c r="A37" s="5" t="s">
        <v>55</v>
      </c>
      <c r="B37" s="5" t="s">
        <v>18</v>
      </c>
      <c r="C37" s="5"/>
      <c r="D37" s="5"/>
      <c r="E37" s="5">
        <f t="shared" ref="E37:H37" si="26">E38</f>
        <v>97</v>
      </c>
      <c r="F37" s="5"/>
      <c r="G37" s="5">
        <f>G38</f>
        <v>4160</v>
      </c>
      <c r="H37" s="5">
        <f>H38</f>
        <v>0</v>
      </c>
      <c r="I37" s="5"/>
      <c r="J37" s="5">
        <f t="shared" ref="J37:M37" si="27">J38</f>
        <v>0</v>
      </c>
      <c r="K37" s="5">
        <f>K38</f>
        <v>0</v>
      </c>
      <c r="L37" s="5"/>
      <c r="M37" s="5">
        <f>M38</f>
        <v>0</v>
      </c>
      <c r="N37" s="8"/>
    </row>
    <row r="38" spans="1:14">
      <c r="A38" s="5"/>
      <c r="B38" s="5">
        <v>1</v>
      </c>
      <c r="C38" s="5" t="s">
        <v>56</v>
      </c>
      <c r="D38" s="5" t="s">
        <v>20</v>
      </c>
      <c r="E38" s="5">
        <f>SUM(E39:E40)</f>
        <v>97</v>
      </c>
      <c r="F38" s="5"/>
      <c r="G38" s="5">
        <f t="shared" ref="G38:J38" si="28">SUM(G39:G40)</f>
        <v>4160</v>
      </c>
      <c r="H38" s="5">
        <f>SUM(H39:H40)</f>
        <v>0</v>
      </c>
      <c r="I38" s="5"/>
      <c r="J38" s="5">
        <f>SUM(J39:J40)</f>
        <v>0</v>
      </c>
      <c r="K38" s="5">
        <f>ROUND(J38,0)</f>
        <v>0</v>
      </c>
      <c r="L38" s="5"/>
      <c r="M38" s="5">
        <f>K38-L38</f>
        <v>0</v>
      </c>
      <c r="N38" s="8"/>
    </row>
    <row r="39" spans="1:14">
      <c r="A39" s="5"/>
      <c r="B39" s="5"/>
      <c r="C39" s="5"/>
      <c r="D39" s="6" t="s">
        <v>57</v>
      </c>
      <c r="E39" s="5">
        <v>28</v>
      </c>
      <c r="F39" s="5">
        <v>50</v>
      </c>
      <c r="G39" s="5">
        <v>1400</v>
      </c>
      <c r="H39" s="5">
        <v>0</v>
      </c>
      <c r="I39" s="5"/>
      <c r="J39" s="5">
        <f>H39*I39</f>
        <v>0</v>
      </c>
      <c r="K39" s="5"/>
      <c r="L39" s="5"/>
      <c r="M39" s="5"/>
      <c r="N39" s="8" t="s">
        <v>58</v>
      </c>
    </row>
    <row r="40" spans="1:14">
      <c r="A40" s="5"/>
      <c r="B40" s="5"/>
      <c r="C40" s="5"/>
      <c r="D40" s="6" t="s">
        <v>59</v>
      </c>
      <c r="E40" s="5">
        <v>69</v>
      </c>
      <c r="F40" s="5">
        <v>40</v>
      </c>
      <c r="G40" s="5">
        <v>2760</v>
      </c>
      <c r="H40" s="5">
        <v>0</v>
      </c>
      <c r="I40" s="5"/>
      <c r="J40" s="5">
        <f>H40*I40</f>
        <v>0</v>
      </c>
      <c r="K40" s="5"/>
      <c r="L40" s="5"/>
      <c r="M40" s="5"/>
      <c r="N40" s="8" t="s">
        <v>60</v>
      </c>
    </row>
    <row r="41" spans="1:14">
      <c r="A41" s="5" t="s">
        <v>61</v>
      </c>
      <c r="B41" s="5" t="s">
        <v>18</v>
      </c>
      <c r="C41" s="5"/>
      <c r="D41" s="5"/>
      <c r="E41" s="5" t="s">
        <v>30</v>
      </c>
      <c r="F41" s="5" t="s">
        <v>30</v>
      </c>
      <c r="G41" s="5" t="s">
        <v>30</v>
      </c>
      <c r="H41" s="5" t="s">
        <v>30</v>
      </c>
      <c r="I41" s="5" t="s">
        <v>30</v>
      </c>
      <c r="J41" s="5" t="s">
        <v>30</v>
      </c>
      <c r="K41" s="5"/>
      <c r="L41" s="5">
        <v>2835</v>
      </c>
      <c r="M41" s="5">
        <f>M42</f>
        <v>-2835</v>
      </c>
      <c r="N41" s="8"/>
    </row>
    <row r="42" spans="1:14">
      <c r="A42" s="5"/>
      <c r="B42" s="5">
        <v>1</v>
      </c>
      <c r="C42" s="5" t="s">
        <v>62</v>
      </c>
      <c r="D42" s="5" t="s">
        <v>20</v>
      </c>
      <c r="E42" s="5" t="s">
        <v>30</v>
      </c>
      <c r="F42" s="5" t="s">
        <v>30</v>
      </c>
      <c r="G42" s="5" t="s">
        <v>30</v>
      </c>
      <c r="H42" s="5" t="s">
        <v>30</v>
      </c>
      <c r="I42" s="5" t="s">
        <v>30</v>
      </c>
      <c r="J42" s="5" t="s">
        <v>30</v>
      </c>
      <c r="K42" s="5"/>
      <c r="L42" s="5">
        <v>2835</v>
      </c>
      <c r="M42" s="5">
        <f t="shared" ref="M42:M46" si="29">K42-L42</f>
        <v>-2835</v>
      </c>
      <c r="N42" s="8"/>
    </row>
    <row r="43" spans="1:14">
      <c r="A43" s="5" t="s">
        <v>63</v>
      </c>
      <c r="B43" s="5" t="s">
        <v>18</v>
      </c>
      <c r="C43" s="5"/>
      <c r="D43" s="5"/>
      <c r="E43" s="5">
        <f t="shared" ref="E43:H43" si="30">SUM(E44,E46)</f>
        <v>507</v>
      </c>
      <c r="F43" s="5"/>
      <c r="G43" s="5">
        <f>SUM(G44,G46)</f>
        <v>22596.3</v>
      </c>
      <c r="H43" s="5">
        <f>SUM(H44,H46)</f>
        <v>507</v>
      </c>
      <c r="I43" s="5"/>
      <c r="J43" s="5">
        <f>SUM(J44,J46)</f>
        <v>22131.3</v>
      </c>
      <c r="K43" s="5">
        <f>K44+K46</f>
        <v>22131</v>
      </c>
      <c r="L43" s="5">
        <v>12340</v>
      </c>
      <c r="M43" s="5">
        <f>M44+M46</f>
        <v>9791</v>
      </c>
      <c r="N43" s="8"/>
    </row>
    <row r="44" spans="1:14">
      <c r="A44" s="5"/>
      <c r="B44" s="5">
        <v>1</v>
      </c>
      <c r="C44" s="5" t="s">
        <v>64</v>
      </c>
      <c r="D44" s="5" t="s">
        <v>20</v>
      </c>
      <c r="E44" s="5">
        <f>E45</f>
        <v>2</v>
      </c>
      <c r="F44" s="5"/>
      <c r="G44" s="5">
        <f t="shared" ref="G44:J44" si="31">G45</f>
        <v>6.3</v>
      </c>
      <c r="H44" s="5">
        <f>H45</f>
        <v>2</v>
      </c>
      <c r="I44" s="5"/>
      <c r="J44" s="5">
        <f>J45</f>
        <v>6.3</v>
      </c>
      <c r="K44" s="5">
        <f>ROUND(J44,0)</f>
        <v>6</v>
      </c>
      <c r="L44" s="5"/>
      <c r="M44" s="5">
        <f>K44-L44</f>
        <v>6</v>
      </c>
      <c r="N44" s="8"/>
    </row>
    <row r="45" spans="1:14">
      <c r="A45" s="5"/>
      <c r="B45" s="5"/>
      <c r="C45" s="5"/>
      <c r="D45" s="6" t="s">
        <v>65</v>
      </c>
      <c r="E45" s="5">
        <v>2</v>
      </c>
      <c r="F45" s="5">
        <v>3.15</v>
      </c>
      <c r="G45" s="5">
        <v>6.3</v>
      </c>
      <c r="H45" s="5">
        <v>2</v>
      </c>
      <c r="I45" s="5">
        <v>3.15</v>
      </c>
      <c r="J45" s="5">
        <f t="shared" ref="J43:J57" si="32">H45*I45</f>
        <v>6.3</v>
      </c>
      <c r="K45" s="5"/>
      <c r="L45" s="5"/>
      <c r="M45" s="5"/>
      <c r="N45" s="8"/>
    </row>
    <row r="46" spans="1:14">
      <c r="A46" s="5"/>
      <c r="B46" s="5">
        <v>2</v>
      </c>
      <c r="C46" s="5" t="s">
        <v>66</v>
      </c>
      <c r="D46" s="5" t="s">
        <v>20</v>
      </c>
      <c r="E46" s="5">
        <f>SUM(E47:E57)</f>
        <v>505</v>
      </c>
      <c r="F46" s="5"/>
      <c r="G46" s="5">
        <f t="shared" ref="G46:J46" si="33">SUM(G47:G57)</f>
        <v>22590</v>
      </c>
      <c r="H46" s="5">
        <f>SUM(H47:H57)</f>
        <v>505</v>
      </c>
      <c r="I46" s="5"/>
      <c r="J46" s="5">
        <f>SUM(J47:J57)</f>
        <v>22125</v>
      </c>
      <c r="K46" s="5">
        <f>ROUND(J46,0)</f>
        <v>22125</v>
      </c>
      <c r="L46" s="5">
        <v>12340</v>
      </c>
      <c r="M46" s="5">
        <f>K46-L46</f>
        <v>9785</v>
      </c>
      <c r="N46" s="8"/>
    </row>
    <row r="47" spans="1:14">
      <c r="A47" s="5"/>
      <c r="B47" s="5"/>
      <c r="C47" s="5"/>
      <c r="D47" s="6" t="s">
        <v>67</v>
      </c>
      <c r="E47" s="5">
        <v>83</v>
      </c>
      <c r="F47" s="5">
        <v>50</v>
      </c>
      <c r="G47" s="5">
        <v>4150</v>
      </c>
      <c r="H47" s="5">
        <v>83</v>
      </c>
      <c r="I47" s="5">
        <v>50</v>
      </c>
      <c r="J47" s="5">
        <f>H47*I47</f>
        <v>4150</v>
      </c>
      <c r="K47" s="5"/>
      <c r="L47" s="5"/>
      <c r="M47" s="5"/>
      <c r="N47" s="8"/>
    </row>
    <row r="48" spans="1:14">
      <c r="A48" s="5"/>
      <c r="B48" s="5"/>
      <c r="C48" s="5"/>
      <c r="D48" s="6" t="s">
        <v>68</v>
      </c>
      <c r="E48" s="5">
        <v>1</v>
      </c>
      <c r="F48" s="5">
        <v>50</v>
      </c>
      <c r="G48" s="5">
        <v>50</v>
      </c>
      <c r="H48" s="5">
        <v>1</v>
      </c>
      <c r="I48" s="5">
        <v>50</v>
      </c>
      <c r="J48" s="5">
        <f>H48*I48</f>
        <v>50</v>
      </c>
      <c r="K48" s="5"/>
      <c r="L48" s="5"/>
      <c r="M48" s="5"/>
      <c r="N48" s="8"/>
    </row>
    <row r="49" spans="1:14">
      <c r="A49" s="5"/>
      <c r="B49" s="5"/>
      <c r="C49" s="5"/>
      <c r="D49" s="6" t="s">
        <v>69</v>
      </c>
      <c r="E49" s="5">
        <v>17</v>
      </c>
      <c r="F49" s="5">
        <v>50</v>
      </c>
      <c r="G49" s="5">
        <v>850</v>
      </c>
      <c r="H49" s="5">
        <v>17</v>
      </c>
      <c r="I49" s="5">
        <v>50</v>
      </c>
      <c r="J49" s="5">
        <f>H49*I49</f>
        <v>850</v>
      </c>
      <c r="K49" s="5"/>
      <c r="L49" s="5"/>
      <c r="M49" s="5"/>
      <c r="N49" s="8"/>
    </row>
    <row r="50" spans="1:14">
      <c r="A50" s="5"/>
      <c r="B50" s="5"/>
      <c r="C50" s="5"/>
      <c r="D50" s="6" t="s">
        <v>70</v>
      </c>
      <c r="E50" s="5">
        <v>18</v>
      </c>
      <c r="F50" s="5">
        <v>50</v>
      </c>
      <c r="G50" s="5">
        <v>900</v>
      </c>
      <c r="H50" s="5">
        <v>18</v>
      </c>
      <c r="I50" s="5">
        <v>50</v>
      </c>
      <c r="J50" s="5">
        <f>H50*I50</f>
        <v>900</v>
      </c>
      <c r="K50" s="5"/>
      <c r="L50" s="5"/>
      <c r="M50" s="5"/>
      <c r="N50" s="8"/>
    </row>
    <row r="51" spans="1:14">
      <c r="A51" s="5"/>
      <c r="B51" s="5"/>
      <c r="C51" s="5"/>
      <c r="D51" s="6" t="s">
        <v>71</v>
      </c>
      <c r="E51" s="5">
        <v>208</v>
      </c>
      <c r="F51" s="5">
        <v>50</v>
      </c>
      <c r="G51" s="5">
        <v>10400</v>
      </c>
      <c r="H51" s="5">
        <v>208</v>
      </c>
      <c r="I51" s="5">
        <v>50</v>
      </c>
      <c r="J51" s="5">
        <f>H51*I51</f>
        <v>10400</v>
      </c>
      <c r="K51" s="5"/>
      <c r="L51" s="5"/>
      <c r="M51" s="5"/>
      <c r="N51" s="8"/>
    </row>
    <row r="52" spans="1:14">
      <c r="A52" s="5"/>
      <c r="B52" s="5"/>
      <c r="C52" s="5"/>
      <c r="D52" s="6" t="s">
        <v>72</v>
      </c>
      <c r="E52" s="5">
        <v>5</v>
      </c>
      <c r="F52" s="5">
        <v>50</v>
      </c>
      <c r="G52" s="5">
        <v>250</v>
      </c>
      <c r="H52" s="5">
        <v>5</v>
      </c>
      <c r="I52" s="5">
        <v>50</v>
      </c>
      <c r="J52" s="5">
        <f>H52*I52</f>
        <v>250</v>
      </c>
      <c r="K52" s="5"/>
      <c r="L52" s="5"/>
      <c r="M52" s="5"/>
      <c r="N52" s="8"/>
    </row>
    <row r="53" spans="1:14">
      <c r="A53" s="5"/>
      <c r="B53" s="5"/>
      <c r="C53" s="5"/>
      <c r="D53" s="6" t="s">
        <v>73</v>
      </c>
      <c r="E53" s="5">
        <v>43</v>
      </c>
      <c r="F53" s="5">
        <v>30</v>
      </c>
      <c r="G53" s="5">
        <f>E53*F53</f>
        <v>1290</v>
      </c>
      <c r="H53" s="5">
        <v>43</v>
      </c>
      <c r="I53" s="5">
        <v>30</v>
      </c>
      <c r="J53" s="5">
        <f>H53*I53</f>
        <v>1290</v>
      </c>
      <c r="K53" s="5"/>
      <c r="L53" s="5"/>
      <c r="M53" s="5"/>
      <c r="N53" s="8"/>
    </row>
    <row r="54" spans="1:14">
      <c r="A54" s="5"/>
      <c r="B54" s="5"/>
      <c r="C54" s="5"/>
      <c r="D54" s="6" t="s">
        <v>74</v>
      </c>
      <c r="E54" s="5">
        <v>12</v>
      </c>
      <c r="F54" s="5">
        <v>30</v>
      </c>
      <c r="G54" s="5">
        <v>360</v>
      </c>
      <c r="H54" s="5">
        <v>12</v>
      </c>
      <c r="I54" s="5">
        <v>30</v>
      </c>
      <c r="J54" s="5">
        <f>H54*I54</f>
        <v>360</v>
      </c>
      <c r="K54" s="5"/>
      <c r="L54" s="5"/>
      <c r="M54" s="5"/>
      <c r="N54" s="8"/>
    </row>
    <row r="55" spans="1:14">
      <c r="A55" s="5"/>
      <c r="B55" s="5"/>
      <c r="C55" s="5"/>
      <c r="D55" s="6" t="s">
        <v>75</v>
      </c>
      <c r="E55" s="5">
        <v>7</v>
      </c>
      <c r="F55" s="5">
        <v>30</v>
      </c>
      <c r="G55" s="5">
        <v>210</v>
      </c>
      <c r="H55" s="5">
        <v>7</v>
      </c>
      <c r="I55" s="5">
        <v>30</v>
      </c>
      <c r="J55" s="5">
        <f>H55*I55</f>
        <v>210</v>
      </c>
      <c r="K55" s="5"/>
      <c r="L55" s="5"/>
      <c r="M55" s="5"/>
      <c r="N55" s="8"/>
    </row>
    <row r="56" spans="1:14">
      <c r="A56" s="5"/>
      <c r="B56" s="5"/>
      <c r="C56" s="5"/>
      <c r="D56" s="6" t="s">
        <v>73</v>
      </c>
      <c r="E56" s="5">
        <v>31</v>
      </c>
      <c r="F56" s="5">
        <v>30</v>
      </c>
      <c r="G56" s="5">
        <f>E56*F56</f>
        <v>930</v>
      </c>
      <c r="H56" s="5">
        <v>31</v>
      </c>
      <c r="I56" s="5">
        <v>15</v>
      </c>
      <c r="J56" s="5">
        <f t="shared" ref="J56" si="34">H56*I56</f>
        <v>465</v>
      </c>
      <c r="K56" s="5"/>
      <c r="L56" s="5"/>
      <c r="M56" s="5"/>
      <c r="N56" s="8"/>
    </row>
    <row r="57" spans="1:14">
      <c r="A57" s="5"/>
      <c r="B57" s="5"/>
      <c r="C57" s="5"/>
      <c r="D57" s="6" t="s">
        <v>76</v>
      </c>
      <c r="E57" s="5">
        <v>80</v>
      </c>
      <c r="F57" s="5">
        <v>40</v>
      </c>
      <c r="G57" s="5">
        <v>3200</v>
      </c>
      <c r="H57" s="5">
        <v>80</v>
      </c>
      <c r="I57" s="5">
        <v>40</v>
      </c>
      <c r="J57" s="5">
        <f>H57*I57</f>
        <v>3200</v>
      </c>
      <c r="K57" s="5"/>
      <c r="L57" s="5"/>
      <c r="M57" s="5"/>
      <c r="N57" s="8"/>
    </row>
    <row r="58" spans="1:14">
      <c r="A58" s="5" t="s">
        <v>77</v>
      </c>
      <c r="B58" s="5" t="s">
        <v>18</v>
      </c>
      <c r="C58" s="5"/>
      <c r="D58" s="5"/>
      <c r="E58" s="5">
        <f t="shared" ref="E58:H58" si="35">E59</f>
        <v>30</v>
      </c>
      <c r="F58" s="5"/>
      <c r="G58" s="5">
        <f>G59</f>
        <v>162</v>
      </c>
      <c r="H58" s="5">
        <f>H59</f>
        <v>30</v>
      </c>
      <c r="I58" s="5"/>
      <c r="J58" s="5">
        <f t="shared" ref="J58:M58" si="36">J59</f>
        <v>53.64</v>
      </c>
      <c r="K58" s="5">
        <f>K59</f>
        <v>54</v>
      </c>
      <c r="L58" s="5"/>
      <c r="M58" s="5">
        <f>M59</f>
        <v>54</v>
      </c>
      <c r="N58" s="8"/>
    </row>
    <row r="59" spans="1:14">
      <c r="A59" s="5"/>
      <c r="B59" s="5">
        <v>2</v>
      </c>
      <c r="C59" s="5" t="s">
        <v>78</v>
      </c>
      <c r="D59" s="5" t="s">
        <v>20</v>
      </c>
      <c r="E59" s="5">
        <f>SUM(E60:E62)</f>
        <v>30</v>
      </c>
      <c r="F59" s="5"/>
      <c r="G59" s="5">
        <f t="shared" ref="G59:J59" si="37">SUM(G60:G62)</f>
        <v>162</v>
      </c>
      <c r="H59" s="5">
        <f>SUM(H60:H62)</f>
        <v>30</v>
      </c>
      <c r="I59" s="5"/>
      <c r="J59" s="5">
        <f>SUM(J60:J62)</f>
        <v>53.64</v>
      </c>
      <c r="K59" s="5">
        <f>ROUND(J59,0)</f>
        <v>54</v>
      </c>
      <c r="L59" s="5"/>
      <c r="M59" s="5">
        <f>K59-L59</f>
        <v>54</v>
      </c>
      <c r="N59" s="8"/>
    </row>
    <row r="60" spans="1:14">
      <c r="A60" s="5"/>
      <c r="B60" s="5"/>
      <c r="C60" s="5"/>
      <c r="D60" s="6" t="s">
        <v>79</v>
      </c>
      <c r="E60" s="5">
        <v>3</v>
      </c>
      <c r="F60" s="5">
        <v>5.4</v>
      </c>
      <c r="G60" s="5">
        <f>E60*F60</f>
        <v>16.2</v>
      </c>
      <c r="H60" s="5">
        <v>3</v>
      </c>
      <c r="I60" s="5">
        <v>3.4</v>
      </c>
      <c r="J60" s="5">
        <f t="shared" ref="J60:J62" si="38">H60*I60</f>
        <v>10.2</v>
      </c>
      <c r="K60" s="5"/>
      <c r="L60" s="5"/>
      <c r="M60" s="5"/>
      <c r="N60" s="8"/>
    </row>
    <row r="61" spans="1:14">
      <c r="A61" s="5"/>
      <c r="B61" s="5"/>
      <c r="C61" s="5"/>
      <c r="D61" s="6" t="s">
        <v>79</v>
      </c>
      <c r="E61" s="5">
        <v>3</v>
      </c>
      <c r="F61" s="5">
        <v>5.4</v>
      </c>
      <c r="G61" s="5">
        <f t="shared" ref="G61:G62" si="39">E61*F61</f>
        <v>16.2</v>
      </c>
      <c r="H61" s="5">
        <v>3</v>
      </c>
      <c r="I61" s="5">
        <v>4.4</v>
      </c>
      <c r="J61" s="5">
        <f>H61*I61</f>
        <v>13.2</v>
      </c>
      <c r="K61" s="5"/>
      <c r="L61" s="5"/>
      <c r="M61" s="5"/>
      <c r="N61" s="8"/>
    </row>
    <row r="62" spans="1:14">
      <c r="A62" s="5"/>
      <c r="B62" s="5"/>
      <c r="C62" s="5"/>
      <c r="D62" s="6" t="s">
        <v>79</v>
      </c>
      <c r="E62" s="5">
        <v>24</v>
      </c>
      <c r="F62" s="5">
        <v>5.4</v>
      </c>
      <c r="G62" s="5">
        <f>E62*F62</f>
        <v>129.6</v>
      </c>
      <c r="H62" s="5">
        <v>24</v>
      </c>
      <c r="I62" s="5">
        <v>1.26</v>
      </c>
      <c r="J62" s="5">
        <f>H62*I62</f>
        <v>30.24</v>
      </c>
      <c r="K62" s="5"/>
      <c r="L62" s="5"/>
      <c r="M62" s="5"/>
      <c r="N62" s="8"/>
    </row>
    <row r="63" spans="1:14">
      <c r="A63" s="5" t="s">
        <v>80</v>
      </c>
      <c r="B63" s="5" t="s">
        <v>18</v>
      </c>
      <c r="C63" s="5"/>
      <c r="D63" s="5"/>
      <c r="E63" s="5">
        <f t="shared" ref="E63:H63" si="40">SUM(E64,E66)</f>
        <v>1006</v>
      </c>
      <c r="F63" s="5"/>
      <c r="G63" s="5">
        <f>SUM(G64,G66)</f>
        <v>4536.7128</v>
      </c>
      <c r="H63" s="5">
        <f>SUM(H64,H66)</f>
        <v>981</v>
      </c>
      <c r="I63" s="5"/>
      <c r="J63" s="5">
        <f>SUM(J64,J66)</f>
        <v>1338.8328</v>
      </c>
      <c r="K63" s="5">
        <f>K64+K66</f>
        <v>1339</v>
      </c>
      <c r="L63" s="5"/>
      <c r="M63" s="5">
        <f>M64+M66</f>
        <v>1339</v>
      </c>
      <c r="N63" s="8"/>
    </row>
    <row r="64" spans="1:14">
      <c r="A64" s="5"/>
      <c r="B64" s="5">
        <v>1</v>
      </c>
      <c r="C64" s="5" t="s">
        <v>81</v>
      </c>
      <c r="D64" s="5" t="s">
        <v>20</v>
      </c>
      <c r="E64" s="5">
        <f>E65</f>
        <v>951</v>
      </c>
      <c r="F64" s="5"/>
      <c r="G64" s="5">
        <f t="shared" ref="G64:J64" si="41">G65</f>
        <v>4279.5</v>
      </c>
      <c r="H64" s="5">
        <f>H65</f>
        <v>951</v>
      </c>
      <c r="I64" s="5"/>
      <c r="J64" s="5">
        <f>J65</f>
        <v>1198.26</v>
      </c>
      <c r="K64" s="5">
        <f>ROUND(J64,0)</f>
        <v>1198</v>
      </c>
      <c r="L64" s="5"/>
      <c r="M64" s="5">
        <f>K64-L64</f>
        <v>1198</v>
      </c>
      <c r="N64" s="8"/>
    </row>
    <row r="65" spans="1:14">
      <c r="A65" s="5"/>
      <c r="B65" s="5"/>
      <c r="C65" s="5"/>
      <c r="D65" s="6" t="s">
        <v>82</v>
      </c>
      <c r="E65" s="5">
        <v>951</v>
      </c>
      <c r="F65" s="5">
        <v>4.5</v>
      </c>
      <c r="G65" s="5">
        <v>4279.5</v>
      </c>
      <c r="H65" s="5">
        <v>951</v>
      </c>
      <c r="I65" s="5">
        <v>1.26</v>
      </c>
      <c r="J65" s="5">
        <f t="shared" ref="J65:J70" si="42">H65*I65</f>
        <v>1198.26</v>
      </c>
      <c r="K65" s="5"/>
      <c r="L65" s="5"/>
      <c r="M65" s="5"/>
      <c r="N65" s="8"/>
    </row>
    <row r="66" spans="1:14">
      <c r="A66" s="5"/>
      <c r="B66" s="5">
        <v>2</v>
      </c>
      <c r="C66" s="5" t="s">
        <v>83</v>
      </c>
      <c r="D66" s="5" t="s">
        <v>20</v>
      </c>
      <c r="E66" s="5">
        <f>SUM(E67:E70)</f>
        <v>55</v>
      </c>
      <c r="F66" s="5"/>
      <c r="G66" s="5">
        <f t="shared" ref="G66:J66" si="43">SUM(G67:G70)</f>
        <v>257.2128</v>
      </c>
      <c r="H66" s="5">
        <f>SUM(H67:H70)</f>
        <v>30</v>
      </c>
      <c r="I66" s="5"/>
      <c r="J66" s="5">
        <f>SUM(J67:J70)</f>
        <v>140.5728</v>
      </c>
      <c r="K66" s="5">
        <f>ROUND(J66,0)</f>
        <v>141</v>
      </c>
      <c r="L66" s="5"/>
      <c r="M66" s="5">
        <f>K66-L66</f>
        <v>141</v>
      </c>
      <c r="N66" s="8"/>
    </row>
    <row r="67" ht="28.8" spans="1:14">
      <c r="A67" s="5"/>
      <c r="B67" s="5"/>
      <c r="C67" s="5"/>
      <c r="D67" s="6" t="s">
        <v>84</v>
      </c>
      <c r="E67" s="5">
        <v>23</v>
      </c>
      <c r="F67" s="5">
        <v>4.6656</v>
      </c>
      <c r="G67" s="5">
        <v>107.3088</v>
      </c>
      <c r="H67" s="5">
        <v>0</v>
      </c>
      <c r="I67" s="5"/>
      <c r="J67" s="5">
        <v>0</v>
      </c>
      <c r="K67" s="5"/>
      <c r="L67" s="5"/>
      <c r="M67" s="5"/>
      <c r="N67" s="8" t="s">
        <v>85</v>
      </c>
    </row>
    <row r="68" spans="1:14">
      <c r="A68" s="5"/>
      <c r="B68" s="5"/>
      <c r="C68" s="5"/>
      <c r="D68" s="6" t="s">
        <v>86</v>
      </c>
      <c r="E68" s="5">
        <v>6</v>
      </c>
      <c r="F68" s="5">
        <v>4.4748</v>
      </c>
      <c r="G68" s="5">
        <v>26.8488</v>
      </c>
      <c r="H68" s="5">
        <v>6</v>
      </c>
      <c r="I68" s="5">
        <v>4.4748</v>
      </c>
      <c r="J68" s="5">
        <f>H68*I68</f>
        <v>26.8488</v>
      </c>
      <c r="K68" s="5"/>
      <c r="L68" s="5"/>
      <c r="M68" s="5"/>
      <c r="N68" s="8"/>
    </row>
    <row r="69" spans="1:14">
      <c r="A69" s="5"/>
      <c r="B69" s="5"/>
      <c r="C69" s="5"/>
      <c r="D69" s="6" t="s">
        <v>87</v>
      </c>
      <c r="E69" s="5">
        <v>17</v>
      </c>
      <c r="F69" s="5">
        <v>4.6656</v>
      </c>
      <c r="G69" s="5">
        <v>79.3152</v>
      </c>
      <c r="H69" s="5">
        <v>15</v>
      </c>
      <c r="I69" s="5">
        <v>4.6656</v>
      </c>
      <c r="J69" s="5">
        <f>H69*I69</f>
        <v>69.984</v>
      </c>
      <c r="K69" s="5"/>
      <c r="L69" s="5"/>
      <c r="M69" s="5"/>
      <c r="N69" s="8" t="s">
        <v>88</v>
      </c>
    </row>
    <row r="70" spans="1:14">
      <c r="A70" s="5"/>
      <c r="B70" s="5"/>
      <c r="C70" s="5"/>
      <c r="D70" s="6" t="s">
        <v>89</v>
      </c>
      <c r="E70" s="5">
        <v>9</v>
      </c>
      <c r="F70" s="5">
        <v>4.86</v>
      </c>
      <c r="G70" s="5">
        <v>43.74</v>
      </c>
      <c r="H70" s="5">
        <v>9</v>
      </c>
      <c r="I70" s="5">
        <v>4.86</v>
      </c>
      <c r="J70" s="5">
        <f>H70*I70</f>
        <v>43.74</v>
      </c>
      <c r="K70" s="5"/>
      <c r="L70" s="5"/>
      <c r="M70" s="5"/>
      <c r="N70" s="8"/>
    </row>
    <row r="71" spans="1:14">
      <c r="A71" s="5" t="s">
        <v>90</v>
      </c>
      <c r="B71" s="5" t="s">
        <v>18</v>
      </c>
      <c r="C71" s="5"/>
      <c r="D71" s="5"/>
      <c r="E71" s="5">
        <f t="shared" ref="E71:H71" si="44">E72</f>
        <v>100</v>
      </c>
      <c r="F71" s="5"/>
      <c r="G71" s="5">
        <f>G72</f>
        <v>3000</v>
      </c>
      <c r="H71" s="5">
        <f>H72</f>
        <v>100</v>
      </c>
      <c r="I71" s="5"/>
      <c r="J71" s="5">
        <f t="shared" ref="J71:M71" si="45">J72</f>
        <v>250</v>
      </c>
      <c r="K71" s="5">
        <f>K72</f>
        <v>250</v>
      </c>
      <c r="L71" s="5"/>
      <c r="M71" s="5">
        <f>M72</f>
        <v>250</v>
      </c>
      <c r="N71" s="8"/>
    </row>
    <row r="72" spans="1:14">
      <c r="A72" s="5"/>
      <c r="B72" s="5">
        <v>1</v>
      </c>
      <c r="C72" s="5" t="s">
        <v>91</v>
      </c>
      <c r="D72" s="5" t="s">
        <v>20</v>
      </c>
      <c r="E72" s="5">
        <f>E73</f>
        <v>100</v>
      </c>
      <c r="F72" s="5"/>
      <c r="G72" s="5">
        <f t="shared" ref="G72:J72" si="46">G73</f>
        <v>3000</v>
      </c>
      <c r="H72" s="5">
        <f>H73</f>
        <v>100</v>
      </c>
      <c r="I72" s="5"/>
      <c r="J72" s="5">
        <f>J73</f>
        <v>250</v>
      </c>
      <c r="K72" s="5">
        <f>ROUND(J72,0)</f>
        <v>250</v>
      </c>
      <c r="L72" s="5"/>
      <c r="M72" s="5">
        <f>K72-L72</f>
        <v>250</v>
      </c>
      <c r="N72" s="8"/>
    </row>
    <row r="73" spans="1:14">
      <c r="A73" s="5"/>
      <c r="B73" s="5"/>
      <c r="C73" s="5"/>
      <c r="D73" s="6" t="s">
        <v>92</v>
      </c>
      <c r="E73" s="5">
        <v>100</v>
      </c>
      <c r="F73" s="5">
        <v>30</v>
      </c>
      <c r="G73" s="5">
        <v>3000</v>
      </c>
      <c r="H73" s="5">
        <v>100</v>
      </c>
      <c r="I73" s="5">
        <v>2.5</v>
      </c>
      <c r="J73" s="5">
        <f>H73*I73</f>
        <v>250</v>
      </c>
      <c r="K73" s="5"/>
      <c r="L73" s="5"/>
      <c r="M73" s="5"/>
      <c r="N73" s="8"/>
    </row>
  </sheetData>
  <mergeCells count="60">
    <mergeCell ref="A2:M2"/>
    <mergeCell ref="A4:D4"/>
    <mergeCell ref="B5:D5"/>
    <mergeCell ref="B8:D8"/>
    <mergeCell ref="B13:D13"/>
    <mergeCell ref="B15:D15"/>
    <mergeCell ref="B18:D18"/>
    <mergeCell ref="B25:D25"/>
    <mergeCell ref="B31:D31"/>
    <mergeCell ref="B34:D34"/>
    <mergeCell ref="B37:D37"/>
    <mergeCell ref="B41:D41"/>
    <mergeCell ref="B43:D43"/>
    <mergeCell ref="B58:D58"/>
    <mergeCell ref="B63:D63"/>
    <mergeCell ref="B71:D71"/>
    <mergeCell ref="A5:A7"/>
    <mergeCell ref="A8:A12"/>
    <mergeCell ref="A13:A14"/>
    <mergeCell ref="A15:A17"/>
    <mergeCell ref="A18:A24"/>
    <mergeCell ref="A25:A30"/>
    <mergeCell ref="A31:A33"/>
    <mergeCell ref="A34:A36"/>
    <mergeCell ref="A37:A40"/>
    <mergeCell ref="A41:A42"/>
    <mergeCell ref="A43:A57"/>
    <mergeCell ref="A58:A62"/>
    <mergeCell ref="A63:A70"/>
    <mergeCell ref="A71:A73"/>
    <mergeCell ref="B6:B7"/>
    <mergeCell ref="B9:B10"/>
    <mergeCell ref="B11:B12"/>
    <mergeCell ref="B16:B17"/>
    <mergeCell ref="B19:B23"/>
    <mergeCell ref="B26:B27"/>
    <mergeCell ref="B28:B30"/>
    <mergeCell ref="B35:B36"/>
    <mergeCell ref="B38:B40"/>
    <mergeCell ref="B44:B45"/>
    <mergeCell ref="B46:B57"/>
    <mergeCell ref="B59:B62"/>
    <mergeCell ref="B64:B65"/>
    <mergeCell ref="B66:B70"/>
    <mergeCell ref="B72:B73"/>
    <mergeCell ref="C6:C7"/>
    <mergeCell ref="C9:C10"/>
    <mergeCell ref="C11:C12"/>
    <mergeCell ref="C16:C17"/>
    <mergeCell ref="C19:C23"/>
    <mergeCell ref="C26:C27"/>
    <mergeCell ref="C28:C30"/>
    <mergeCell ref="C35:C36"/>
    <mergeCell ref="C38:C40"/>
    <mergeCell ref="C44:C45"/>
    <mergeCell ref="C46:C57"/>
    <mergeCell ref="C59:C62"/>
    <mergeCell ref="C64:C65"/>
    <mergeCell ref="C66:C70"/>
    <mergeCell ref="C72:C73"/>
  </mergeCells>
  <pageMargins left="0.699305555555556" right="0.699305555555556" top="0.275" bottom="0.15625" header="0.3" footer="0.3"/>
  <pageSetup paperSize="9" scale="53"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车辆信息表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Yaoguang</dc:creator>
  <cp:lastModifiedBy>lenovo</cp:lastModifiedBy>
  <dcterms:created xsi:type="dcterms:W3CDTF">2020-04-16T05:40:00Z</dcterms:created>
  <dcterms:modified xsi:type="dcterms:W3CDTF">2020-05-25T00:38:28Z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