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H38" i="3"/>
  <c r="I38" s="1"/>
  <c r="F38"/>
  <c r="G38" s="1"/>
  <c r="D38"/>
  <c r="L38" s="1"/>
  <c r="M38" s="1"/>
  <c r="B38"/>
  <c r="J38" s="1"/>
  <c r="K38" s="1"/>
  <c r="L37"/>
  <c r="M37" s="1"/>
  <c r="J37"/>
  <c r="K37" s="1"/>
  <c r="I37"/>
  <c r="G37"/>
  <c r="E37"/>
  <c r="C37"/>
  <c r="L36"/>
  <c r="M36" s="1"/>
  <c r="J36"/>
  <c r="K36" s="1"/>
  <c r="I36"/>
  <c r="G36"/>
  <c r="E36"/>
  <c r="C36"/>
  <c r="L35"/>
  <c r="M35" s="1"/>
  <c r="J35"/>
  <c r="K35" s="1"/>
  <c r="I35"/>
  <c r="G35"/>
  <c r="E35"/>
  <c r="C35"/>
  <c r="L34"/>
  <c r="M34" s="1"/>
  <c r="J34"/>
  <c r="K34" s="1"/>
  <c r="I34"/>
  <c r="G34"/>
  <c r="E34"/>
  <c r="C34"/>
  <c r="L33"/>
  <c r="M33" s="1"/>
  <c r="J33"/>
  <c r="K33" s="1"/>
  <c r="I33"/>
  <c r="G33"/>
  <c r="E33"/>
  <c r="C33"/>
  <c r="L32"/>
  <c r="M32" s="1"/>
  <c r="J32"/>
  <c r="K32" s="1"/>
  <c r="I32"/>
  <c r="G32"/>
  <c r="E32"/>
  <c r="C32"/>
  <c r="L31"/>
  <c r="M31" s="1"/>
  <c r="J31"/>
  <c r="K31" s="1"/>
  <c r="I31"/>
  <c r="G31"/>
  <c r="E31"/>
  <c r="C31"/>
  <c r="L30"/>
  <c r="M30" s="1"/>
  <c r="J30"/>
  <c r="K30" s="1"/>
  <c r="I30"/>
  <c r="G30"/>
  <c r="E30"/>
  <c r="C30"/>
  <c r="L29"/>
  <c r="M29" s="1"/>
  <c r="J29"/>
  <c r="K29" s="1"/>
  <c r="I29"/>
  <c r="G29"/>
  <c r="E29"/>
  <c r="C29"/>
  <c r="L28"/>
  <c r="M28" s="1"/>
  <c r="J28"/>
  <c r="K28" s="1"/>
  <c r="I28"/>
  <c r="G28"/>
  <c r="E28"/>
  <c r="C28"/>
  <c r="L27"/>
  <c r="M27" s="1"/>
  <c r="J27"/>
  <c r="K27" s="1"/>
  <c r="I27"/>
  <c r="G27"/>
  <c r="E27"/>
  <c r="C27"/>
  <c r="L26"/>
  <c r="M26" s="1"/>
  <c r="J26"/>
  <c r="K26" s="1"/>
  <c r="I26"/>
  <c r="G26"/>
  <c r="E26"/>
  <c r="C26"/>
  <c r="L25"/>
  <c r="M25" s="1"/>
  <c r="J25"/>
  <c r="K25" s="1"/>
  <c r="I25"/>
  <c r="G25"/>
  <c r="E25"/>
  <c r="C25"/>
  <c r="L24"/>
  <c r="M24" s="1"/>
  <c r="J24"/>
  <c r="K24" s="1"/>
  <c r="I24"/>
  <c r="G24"/>
  <c r="E24"/>
  <c r="C24"/>
  <c r="L23"/>
  <c r="M23" s="1"/>
  <c r="J23"/>
  <c r="K23" s="1"/>
  <c r="I23"/>
  <c r="G23"/>
  <c r="E23"/>
  <c r="C23"/>
  <c r="L22"/>
  <c r="M22" s="1"/>
  <c r="J22"/>
  <c r="K22" s="1"/>
  <c r="I22"/>
  <c r="G22"/>
  <c r="E22"/>
  <c r="C22"/>
  <c r="L21"/>
  <c r="M21" s="1"/>
  <c r="J21"/>
  <c r="K21" s="1"/>
  <c r="I21"/>
  <c r="G21"/>
  <c r="E21"/>
  <c r="C21"/>
  <c r="L20"/>
  <c r="M20" s="1"/>
  <c r="J20"/>
  <c r="K20" s="1"/>
  <c r="I20"/>
  <c r="G20"/>
  <c r="E20"/>
  <c r="C20"/>
  <c r="L19"/>
  <c r="M19" s="1"/>
  <c r="J19"/>
  <c r="K19" s="1"/>
  <c r="I19"/>
  <c r="G19"/>
  <c r="E19"/>
  <c r="C19"/>
  <c r="L18"/>
  <c r="M18" s="1"/>
  <c r="J18"/>
  <c r="K18" s="1"/>
  <c r="I18"/>
  <c r="G18"/>
  <c r="E18"/>
  <c r="C18"/>
  <c r="L17"/>
  <c r="M17" s="1"/>
  <c r="J17"/>
  <c r="K17" s="1"/>
  <c r="I17"/>
  <c r="G17"/>
  <c r="E17"/>
  <c r="C17"/>
  <c r="L16"/>
  <c r="M16" s="1"/>
  <c r="J16"/>
  <c r="K16" s="1"/>
  <c r="I16"/>
  <c r="G16"/>
  <c r="E16"/>
  <c r="C16"/>
  <c r="L15"/>
  <c r="M15" s="1"/>
  <c r="J15"/>
  <c r="K15" s="1"/>
  <c r="I15"/>
  <c r="G15"/>
  <c r="E15"/>
  <c r="C15"/>
  <c r="L14"/>
  <c r="M14" s="1"/>
  <c r="J14"/>
  <c r="K14" s="1"/>
  <c r="I14"/>
  <c r="G14"/>
  <c r="E14"/>
  <c r="C14"/>
  <c r="L13"/>
  <c r="M13" s="1"/>
  <c r="J13"/>
  <c r="K13" s="1"/>
  <c r="I13"/>
  <c r="G13"/>
  <c r="E13"/>
  <c r="C13"/>
  <c r="L12"/>
  <c r="M12" s="1"/>
  <c r="J12"/>
  <c r="K12" s="1"/>
  <c r="I12"/>
  <c r="G12"/>
  <c r="E12"/>
  <c r="C12"/>
  <c r="L11"/>
  <c r="M11" s="1"/>
  <c r="J11"/>
  <c r="K11" s="1"/>
  <c r="I11"/>
  <c r="G11"/>
  <c r="E11"/>
  <c r="C11"/>
  <c r="L10"/>
  <c r="M10" s="1"/>
  <c r="J10"/>
  <c r="K10" s="1"/>
  <c r="I10"/>
  <c r="G10"/>
  <c r="E10"/>
  <c r="C10"/>
  <c r="L9"/>
  <c r="M9" s="1"/>
  <c r="J9"/>
  <c r="K9" s="1"/>
  <c r="I9"/>
  <c r="G9"/>
  <c r="E9"/>
  <c r="C9"/>
  <c r="L8"/>
  <c r="M8" s="1"/>
  <c r="J8"/>
  <c r="K8" s="1"/>
  <c r="I8"/>
  <c r="G8"/>
  <c r="E8"/>
  <c r="C8"/>
  <c r="L7"/>
  <c r="M7" s="1"/>
  <c r="J7"/>
  <c r="K7" s="1"/>
  <c r="I7"/>
  <c r="G7"/>
  <c r="E7"/>
  <c r="C7"/>
  <c r="G21" i="2"/>
  <c r="F21"/>
  <c r="H21" s="1"/>
  <c r="C21"/>
  <c r="B21"/>
  <c r="E21" s="1"/>
  <c r="G20"/>
  <c r="F20"/>
  <c r="H20" s="1"/>
  <c r="C20"/>
  <c r="B20"/>
  <c r="D20" s="1"/>
  <c r="G19"/>
  <c r="F19"/>
  <c r="H19" s="1"/>
  <c r="C19"/>
  <c r="B19"/>
  <c r="E19" s="1"/>
  <c r="G18"/>
  <c r="F18"/>
  <c r="H18" s="1"/>
  <c r="C18"/>
  <c r="B18"/>
  <c r="D18" s="1"/>
  <c r="G17"/>
  <c r="F17"/>
  <c r="H17" s="1"/>
  <c r="C17"/>
  <c r="B17"/>
  <c r="E17" s="1"/>
  <c r="C16"/>
  <c r="H15"/>
  <c r="E15"/>
  <c r="D15"/>
  <c r="H14"/>
  <c r="E14"/>
  <c r="D14"/>
  <c r="H13"/>
  <c r="E13"/>
  <c r="D13"/>
  <c r="H12"/>
  <c r="E12"/>
  <c r="D12"/>
  <c r="G11"/>
  <c r="F11"/>
  <c r="H11" s="1"/>
  <c r="C11"/>
  <c r="B11"/>
  <c r="E11" s="1"/>
  <c r="H10"/>
  <c r="E10"/>
  <c r="D10"/>
  <c r="H9"/>
  <c r="E9"/>
  <c r="D9"/>
  <c r="H8"/>
  <c r="E8"/>
  <c r="D8"/>
  <c r="H7"/>
  <c r="E7"/>
  <c r="D7"/>
  <c r="G6"/>
  <c r="G16" s="1"/>
  <c r="F6"/>
  <c r="F16" s="1"/>
  <c r="C6"/>
  <c r="B6"/>
  <c r="B16" s="1"/>
  <c r="K18" i="1"/>
  <c r="J18"/>
  <c r="I18"/>
  <c r="H18"/>
  <c r="E18"/>
  <c r="D18"/>
  <c r="C18"/>
  <c r="B18"/>
  <c r="L15"/>
  <c r="F15"/>
  <c r="N15" s="1"/>
  <c r="L14"/>
  <c r="F14"/>
  <c r="N14" s="1"/>
  <c r="L13"/>
  <c r="F13"/>
  <c r="N13" s="1"/>
  <c r="L12"/>
  <c r="F12"/>
  <c r="N12" s="1"/>
  <c r="L11"/>
  <c r="F11"/>
  <c r="N11" s="1"/>
  <c r="L10"/>
  <c r="F10"/>
  <c r="N10" s="1"/>
  <c r="L9"/>
  <c r="F9"/>
  <c r="N9" s="1"/>
  <c r="L8"/>
  <c r="F8"/>
  <c r="N8" s="1"/>
  <c r="L7"/>
  <c r="F7"/>
  <c r="N7" s="1"/>
  <c r="L6"/>
  <c r="M6" s="1"/>
  <c r="M7" s="1"/>
  <c r="M8" s="1"/>
  <c r="M9" s="1"/>
  <c r="M10" s="1"/>
  <c r="M11" s="1"/>
  <c r="M12" s="1"/>
  <c r="M13" s="1"/>
  <c r="M14" s="1"/>
  <c r="M15" s="1"/>
  <c r="F6"/>
  <c r="G6" s="1"/>
  <c r="G7" s="1"/>
  <c r="G8" s="1"/>
  <c r="G9" s="1"/>
  <c r="G10" s="1"/>
  <c r="G11" s="1"/>
  <c r="G12" s="1"/>
  <c r="G13" s="1"/>
  <c r="G14" s="1"/>
  <c r="G15" s="1"/>
  <c r="C38" i="3" l="1"/>
  <c r="E38"/>
  <c r="D16" i="2"/>
  <c r="E16"/>
  <c r="H16"/>
  <c r="E6"/>
  <c r="D11"/>
  <c r="D17"/>
  <c r="E18"/>
  <c r="D19"/>
  <c r="E20"/>
  <c r="D21"/>
  <c r="D6"/>
  <c r="H6"/>
  <c r="N6" i="1"/>
  <c r="N18" s="1"/>
</calcChain>
</file>

<file path=xl/sharedStrings.xml><?xml version="1.0" encoding="utf-8"?>
<sst xmlns="http://schemas.openxmlformats.org/spreadsheetml/2006/main" count="126" uniqueCount="97">
  <si>
    <t>附件1：</t>
    <phoneticPr fontId="3" type="noConversion"/>
  </si>
  <si>
    <r>
      <t>2016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10</t>
    </r>
    <r>
      <rPr>
        <sz val="16"/>
        <rFont val="黑体"/>
        <family val="3"/>
        <charset val="134"/>
      </rPr>
      <t>月全国彩票销售情况表</t>
    </r>
    <phoneticPr fontId="3" type="noConversion"/>
  </si>
  <si>
    <r>
      <t xml:space="preserve"> </t>
    </r>
    <r>
      <rPr>
        <sz val="10"/>
        <rFont val="宋体"/>
        <family val="3"/>
        <charset val="134"/>
      </rPr>
      <t>单位：亿元</t>
    </r>
    <phoneticPr fontId="3" type="noConversion"/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</si>
  <si>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份</t>
    </r>
    <phoneticPr fontId="3" type="noConversion"/>
  </si>
  <si>
    <t>福利彩票</t>
    <phoneticPr fontId="3" type="noConversion"/>
  </si>
  <si>
    <t xml:space="preserve">    体育彩票</t>
    <phoneticPr fontId="3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</si>
  <si>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</si>
  <si>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乐透数字型</t>
    <phoneticPr fontId="3" type="noConversion"/>
  </si>
  <si>
    <t>即开型</t>
    <phoneticPr fontId="3" type="noConversion"/>
  </si>
  <si>
    <t>视频型</t>
    <phoneticPr fontId="3" type="noConversion"/>
  </si>
  <si>
    <t>基诺型</t>
    <phoneticPr fontId="3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</si>
  <si>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</si>
  <si>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1至本月累计</t>
    <phoneticPr fontId="3" type="noConversion"/>
  </si>
  <si>
    <t>竞猜型</t>
    <phoneticPr fontId="3" type="noConversion"/>
  </si>
  <si>
    <r>
      <t xml:space="preserve">1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</si>
  <si>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2 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</si>
  <si>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3 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</si>
  <si>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4    </t>
    </r>
    <r>
      <rPr>
        <sz val="10"/>
        <rFont val="宋体"/>
        <family val="3"/>
        <charset val="134"/>
      </rPr>
      <t>月</t>
    </r>
  </si>
  <si>
    <r>
      <t xml:space="preserve">5    </t>
    </r>
    <r>
      <rPr>
        <sz val="10"/>
        <rFont val="宋体"/>
        <family val="3"/>
        <charset val="134"/>
      </rPr>
      <t>月</t>
    </r>
  </si>
  <si>
    <r>
      <t xml:space="preserve">6    </t>
    </r>
    <r>
      <rPr>
        <sz val="10"/>
        <rFont val="宋体"/>
        <family val="3"/>
        <charset val="134"/>
      </rPr>
      <t>月</t>
    </r>
  </si>
  <si>
    <r>
      <t xml:space="preserve">7    </t>
    </r>
    <r>
      <rPr>
        <sz val="10"/>
        <rFont val="宋体"/>
        <family val="3"/>
        <charset val="134"/>
      </rPr>
      <t>月</t>
    </r>
  </si>
  <si>
    <r>
      <t xml:space="preserve">8    </t>
    </r>
    <r>
      <rPr>
        <sz val="10"/>
        <rFont val="宋体"/>
        <family val="3"/>
        <charset val="134"/>
      </rPr>
      <t>月</t>
    </r>
  </si>
  <si>
    <r>
      <t xml:space="preserve">9    </t>
    </r>
    <r>
      <rPr>
        <sz val="10"/>
        <rFont val="宋体"/>
        <family val="3"/>
        <charset val="134"/>
      </rPr>
      <t>月</t>
    </r>
  </si>
  <si>
    <r>
      <t xml:space="preserve">10    </t>
    </r>
    <r>
      <rPr>
        <sz val="10"/>
        <rFont val="宋体"/>
        <family val="3"/>
        <charset val="134"/>
      </rPr>
      <t>月</t>
    </r>
  </si>
  <si>
    <r>
      <t xml:space="preserve">11    </t>
    </r>
    <r>
      <rPr>
        <sz val="10"/>
        <rFont val="宋体"/>
        <family val="3"/>
        <charset val="134"/>
      </rPr>
      <t>月</t>
    </r>
  </si>
  <si>
    <r>
      <t xml:space="preserve">12    </t>
    </r>
    <r>
      <rPr>
        <sz val="10"/>
        <rFont val="宋体"/>
        <family val="3"/>
        <charset val="134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</si>
  <si>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</si>
  <si>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─</t>
    <phoneticPr fontId="3" type="noConversion"/>
  </si>
  <si>
    <t>附件2：</t>
    <phoneticPr fontId="3" type="noConversion"/>
  </si>
  <si>
    <r>
      <t xml:space="preserve">  2016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10</t>
    </r>
    <r>
      <rPr>
        <sz val="16"/>
        <rFont val="黑体"/>
        <family val="3"/>
        <charset val="134"/>
      </rPr>
      <t>月全国各类型彩票销售情况表</t>
    </r>
    <phoneticPr fontId="3" type="noConversion"/>
  </si>
  <si>
    <t>类型</t>
    <phoneticPr fontId="3" type="noConversion"/>
  </si>
  <si>
    <t>本月</t>
    <phoneticPr fontId="3" type="noConversion"/>
  </si>
  <si>
    <t>本年累计</t>
    <phoneticPr fontId="3" type="noConversion"/>
  </si>
  <si>
    <t>本年销售额</t>
    <phoneticPr fontId="3" type="noConversion"/>
  </si>
  <si>
    <t>上年销售额</t>
    <phoneticPr fontId="3" type="noConversion"/>
  </si>
  <si>
    <t>同比增长(%)</t>
    <phoneticPr fontId="3" type="noConversion"/>
  </si>
  <si>
    <t>环比增长(%)</t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</si>
  <si>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一、福利彩票</t>
    </r>
    <phoneticPr fontId="3" type="noConversion"/>
  </si>
  <si>
    <t xml:space="preserve">    （一）乐透数字型</t>
    <phoneticPr fontId="3" type="noConversion"/>
  </si>
  <si>
    <t xml:space="preserve">    （二）即开型</t>
    <phoneticPr fontId="3" type="noConversion"/>
  </si>
  <si>
    <t xml:space="preserve">    （三）视频型</t>
    <phoneticPr fontId="3" type="noConversion"/>
  </si>
  <si>
    <t xml:space="preserve">    （四）基诺型</t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</si>
  <si>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二、体育彩票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</si>
  <si>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（一）乐透数字型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</si>
  <si>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（二）竞猜型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</si>
  <si>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（三）即开型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</si>
  <si>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（四）视频型</t>
    </r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</si>
  <si>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三、合计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</si>
  <si>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（一）乐透数字型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</si>
  <si>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（二）竞猜型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</si>
  <si>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（三）即开型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</si>
  <si>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（四）视频型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</si>
  <si>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（五）基诺型</t>
    </r>
    <phoneticPr fontId="3" type="noConversion"/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</si>
  <si>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2016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10</t>
    </r>
    <r>
      <rPr>
        <sz val="16"/>
        <rFont val="黑体"/>
        <family val="3"/>
        <charset val="134"/>
      </rPr>
      <t>月全国各地区彩票销售情况表</t>
    </r>
    <phoneticPr fontId="12" type="noConversion"/>
  </si>
  <si>
    <t>单位：万元</t>
    <phoneticPr fontId="12" type="noConversion"/>
  </si>
  <si>
    <t>地区</t>
    <phoneticPr fontId="12" type="noConversion"/>
  </si>
  <si>
    <t>福利彩票</t>
    <phoneticPr fontId="12" type="noConversion"/>
  </si>
  <si>
    <t>体育彩票</t>
    <phoneticPr fontId="12" type="noConversion"/>
  </si>
  <si>
    <t>销售合计</t>
    <phoneticPr fontId="12" type="noConversion"/>
  </si>
  <si>
    <t>本月</t>
    <phoneticPr fontId="12" type="noConversion"/>
  </si>
  <si>
    <t>本年累计</t>
    <phoneticPr fontId="12" type="noConversion"/>
  </si>
  <si>
    <t>销售额</t>
  </si>
  <si>
    <t>比上年同</t>
    <phoneticPr fontId="12" type="noConversion"/>
  </si>
  <si>
    <t>销售额</t>
    <phoneticPr fontId="12" type="noConversion"/>
  </si>
  <si>
    <t>期增长%</t>
    <phoneticPr fontId="12" type="noConversion"/>
  </si>
  <si>
    <t>北京</t>
    <phoneticPr fontId="12" type="noConversion"/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</si>
  <si>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</si>
  <si>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</si>
  <si>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</si>
  <si>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</si>
  <si>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</si>
  <si>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</si>
  <si>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</si>
  <si>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</si>
  <si>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</si>
  <si>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</si>
  <si>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</si>
  <si>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</si>
  <si>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</si>
  <si>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</si>
  <si>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</si>
  <si>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</si>
  <si>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</si>
  <si>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</si>
  <si>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</si>
  <si>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</si>
  <si>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</si>
  <si>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</si>
  <si>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</si>
  <si>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</si>
  <si>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</si>
  <si>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</si>
  <si>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</si>
  <si>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</si>
  <si>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</si>
  <si>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</si>
  <si>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  <phoneticPr fontId="12" type="noConversion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</si>
</sst>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0_);[Red]\(0.0000\)"/>
    <numFmt numFmtId="178" formatCode="0.0000_ "/>
    <numFmt numFmtId="179" formatCode="0.00_);[Red]\(0.00\)"/>
    <numFmt numFmtId="180" formatCode="0.0%"/>
    <numFmt numFmtId="181" formatCode="0.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4"/>
      <name val="Times New Roman"/>
      <family val="1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name val="仿宋_GB2312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176" fontId="13" fillId="0" borderId="0" xfId="0" applyNumberFormat="1" applyFont="1" applyFill="1" applyAlignment="1">
      <alignment horizontal="left"/>
    </xf>
    <xf numFmtId="181" fontId="13" fillId="0" borderId="0" xfId="0" applyNumberFormat="1" applyFont="1" applyFill="1" applyAlignment="1">
      <alignment horizontal="left"/>
    </xf>
    <xf numFmtId="176" fontId="13" fillId="0" borderId="0" xfId="0" applyNumberFormat="1" applyFont="1" applyFill="1" applyAlignment="1">
      <alignment horizontal="center"/>
    </xf>
    <xf numFmtId="181" fontId="15" fillId="0" borderId="1" xfId="0" applyNumberFormat="1" applyFont="1" applyFill="1" applyBorder="1" applyAlignment="1">
      <alignment horizontal="center" vertical="center"/>
    </xf>
    <xf numFmtId="181" fontId="15" fillId="0" borderId="5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8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0"/>
      <sheetData sheetId="1">
        <row r="2">
          <cell r="B2">
            <v>165.43942799999996</v>
          </cell>
        </row>
        <row r="3">
          <cell r="B3">
            <v>116.784325</v>
          </cell>
        </row>
        <row r="4">
          <cell r="B4">
            <v>12.592200999999999</v>
          </cell>
        </row>
        <row r="5">
          <cell r="B5">
            <v>35.855519999999999</v>
          </cell>
        </row>
        <row r="6">
          <cell r="B6">
            <v>0.20738200000000001</v>
          </cell>
        </row>
        <row r="7">
          <cell r="B7">
            <v>155.27293887649998</v>
          </cell>
        </row>
        <row r="8">
          <cell r="B8">
            <v>74.067160209999983</v>
          </cell>
        </row>
        <row r="9">
          <cell r="B9">
            <v>69.656262499999997</v>
          </cell>
        </row>
        <row r="10">
          <cell r="B10">
            <v>11.544874732500002</v>
          </cell>
        </row>
        <row r="11">
          <cell r="B11">
            <v>4.6414340000000007E-3</v>
          </cell>
        </row>
        <row r="12">
          <cell r="B12">
            <v>320.71236687649991</v>
          </cell>
        </row>
        <row r="13">
          <cell r="B13">
            <v>190.85148520999996</v>
          </cell>
        </row>
        <row r="14">
          <cell r="B14">
            <v>69.656262499999997</v>
          </cell>
        </row>
        <row r="15">
          <cell r="B15">
            <v>24.137075732500001</v>
          </cell>
        </row>
        <row r="16">
          <cell r="B16">
            <v>35.860161433999998</v>
          </cell>
        </row>
        <row r="17">
          <cell r="B17">
            <v>0.20738200000000001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5年同期销量比较"/>
      <sheetName val="图1"/>
      <sheetName val="Sheet1"/>
    </sheetNames>
    <sheetDataSet>
      <sheetData sheetId="0"/>
      <sheetData sheetId="1">
        <row r="4">
          <cell r="B4">
            <v>41290.75</v>
          </cell>
          <cell r="C4">
            <v>420814.91</v>
          </cell>
          <cell r="D4">
            <v>38334.550299999995</v>
          </cell>
          <cell r="E4">
            <v>421982.4951</v>
          </cell>
          <cell r="F4">
            <v>79625.300300000003</v>
          </cell>
          <cell r="I4">
            <v>842797.40509999997</v>
          </cell>
        </row>
        <row r="5">
          <cell r="B5">
            <v>27892.16</v>
          </cell>
          <cell r="C5">
            <v>318454.73</v>
          </cell>
          <cell r="D5">
            <v>17564.964100000001</v>
          </cell>
          <cell r="E5">
            <v>329259.23690000002</v>
          </cell>
          <cell r="F5">
            <v>45457.124100000001</v>
          </cell>
          <cell r="I5">
            <v>647713.9669</v>
          </cell>
        </row>
        <row r="6">
          <cell r="B6">
            <v>65003.63</v>
          </cell>
          <cell r="C6">
            <v>604181.02</v>
          </cell>
          <cell r="D6">
            <v>72193.939400000003</v>
          </cell>
          <cell r="E6">
            <v>737213.33079999988</v>
          </cell>
          <cell r="F6">
            <v>137197.56940000001</v>
          </cell>
          <cell r="I6">
            <v>1341394.3507999999</v>
          </cell>
        </row>
        <row r="7">
          <cell r="B7">
            <v>34013.83</v>
          </cell>
          <cell r="C7">
            <v>351613.32</v>
          </cell>
          <cell r="D7">
            <v>19110.035199999998</v>
          </cell>
          <cell r="E7">
            <v>174319.30900000001</v>
          </cell>
          <cell r="F7">
            <v>53123.8652</v>
          </cell>
          <cell r="I7">
            <v>525932.62899999996</v>
          </cell>
        </row>
        <row r="8">
          <cell r="B8">
            <v>38169.660000000003</v>
          </cell>
          <cell r="C8">
            <v>451345.8</v>
          </cell>
          <cell r="D8">
            <v>30176.312000000002</v>
          </cell>
          <cell r="E8">
            <v>315479.72900000005</v>
          </cell>
          <cell r="F8">
            <v>68345.972000000009</v>
          </cell>
          <cell r="I8">
            <v>766825.5290000001</v>
          </cell>
        </row>
        <row r="9">
          <cell r="B9">
            <v>83838.13</v>
          </cell>
          <cell r="C9">
            <v>901563.65</v>
          </cell>
          <cell r="D9">
            <v>40669.763000000006</v>
          </cell>
          <cell r="E9">
            <v>415351.98580000002</v>
          </cell>
          <cell r="F9">
            <v>124507.89300000001</v>
          </cell>
          <cell r="I9">
            <v>1316915.6358</v>
          </cell>
        </row>
        <row r="10">
          <cell r="B10">
            <v>26324.79</v>
          </cell>
          <cell r="C10">
            <v>292005.88</v>
          </cell>
          <cell r="D10">
            <v>30581.846899999997</v>
          </cell>
          <cell r="E10">
            <v>320202.44190000009</v>
          </cell>
          <cell r="F10">
            <v>56906.636899999998</v>
          </cell>
          <cell r="I10">
            <v>612208.3219000001</v>
          </cell>
        </row>
        <row r="11">
          <cell r="B11">
            <v>40479.980000000003</v>
          </cell>
          <cell r="C11">
            <v>416345.27</v>
          </cell>
          <cell r="D11">
            <v>34633.216200000003</v>
          </cell>
          <cell r="E11">
            <v>496417.21659999987</v>
          </cell>
          <cell r="F11">
            <v>75113.196200000006</v>
          </cell>
          <cell r="I11">
            <v>912762.48659999995</v>
          </cell>
        </row>
        <row r="12">
          <cell r="B12">
            <v>32198.33</v>
          </cell>
          <cell r="C12">
            <v>355845.63</v>
          </cell>
          <cell r="D12">
            <v>26751.414899999996</v>
          </cell>
          <cell r="E12">
            <v>331817.73990000004</v>
          </cell>
          <cell r="F12">
            <v>58949.744899999998</v>
          </cell>
          <cell r="I12">
            <v>687663.36990000005</v>
          </cell>
        </row>
        <row r="13">
          <cell r="B13">
            <v>108678.11</v>
          </cell>
          <cell r="C13">
            <v>1165799</v>
          </cell>
          <cell r="D13">
            <v>174725.28361700001</v>
          </cell>
          <cell r="E13">
            <v>1413209.3265269999</v>
          </cell>
          <cell r="F13">
            <v>283403.39361700002</v>
          </cell>
          <cell r="I13">
            <v>2579008.3265269999</v>
          </cell>
        </row>
        <row r="14">
          <cell r="B14">
            <v>122611.96</v>
          </cell>
          <cell r="C14">
            <v>1192083.3700000001</v>
          </cell>
          <cell r="D14">
            <v>89776.584900000002</v>
          </cell>
          <cell r="E14">
            <v>913898.3605999999</v>
          </cell>
          <cell r="F14">
            <v>212388.54490000001</v>
          </cell>
          <cell r="I14">
            <v>2105981.7305999999</v>
          </cell>
        </row>
        <row r="15">
          <cell r="B15">
            <v>52169.91</v>
          </cell>
          <cell r="C15">
            <v>547292.02</v>
          </cell>
          <cell r="D15">
            <v>54597.658200000005</v>
          </cell>
          <cell r="E15">
            <v>429345.7858999999</v>
          </cell>
          <cell r="F15">
            <v>106767.56820000001</v>
          </cell>
          <cell r="I15">
            <v>976637.80589999992</v>
          </cell>
        </row>
        <row r="16">
          <cell r="B16">
            <v>51451.05</v>
          </cell>
          <cell r="C16">
            <v>417878.95</v>
          </cell>
          <cell r="D16">
            <v>71977.435299999997</v>
          </cell>
          <cell r="E16">
            <v>641222.04180000001</v>
          </cell>
          <cell r="F16">
            <v>123428.4853</v>
          </cell>
          <cell r="I16">
            <v>1059100.9918</v>
          </cell>
        </row>
        <row r="17">
          <cell r="B17">
            <v>23431.45</v>
          </cell>
          <cell r="C17">
            <v>279994.56</v>
          </cell>
          <cell r="D17">
            <v>28145.771700000001</v>
          </cell>
          <cell r="E17">
            <v>405051.21099999995</v>
          </cell>
          <cell r="F17">
            <v>51577.221700000002</v>
          </cell>
          <cell r="I17">
            <v>685045.77099999995</v>
          </cell>
        </row>
        <row r="18">
          <cell r="B18">
            <v>114702.44</v>
          </cell>
          <cell r="C18">
            <v>1178598.18</v>
          </cell>
          <cell r="D18">
            <v>115807.6286</v>
          </cell>
          <cell r="E18">
            <v>1282895.105</v>
          </cell>
          <cell r="F18">
            <v>230510.0686</v>
          </cell>
          <cell r="I18">
            <v>2461493.2850000001</v>
          </cell>
        </row>
        <row r="19">
          <cell r="B19">
            <v>47390.07</v>
          </cell>
          <cell r="C19">
            <v>518065.45</v>
          </cell>
          <cell r="D19">
            <v>96035.111499999999</v>
          </cell>
          <cell r="E19">
            <v>816082.79560000007</v>
          </cell>
          <cell r="F19">
            <v>143425.18150000001</v>
          </cell>
          <cell r="I19">
            <v>1334148.2456</v>
          </cell>
        </row>
        <row r="20">
          <cell r="B20">
            <v>89474.17</v>
          </cell>
          <cell r="C20">
            <v>763206.51</v>
          </cell>
          <cell r="D20">
            <v>37554.167600000008</v>
          </cell>
          <cell r="E20">
            <v>297915.64539999992</v>
          </cell>
          <cell r="F20">
            <v>127028.3376</v>
          </cell>
          <cell r="I20">
            <v>1061122.1554</v>
          </cell>
        </row>
        <row r="21">
          <cell r="B21">
            <v>64332.43</v>
          </cell>
          <cell r="C21">
            <v>637407.18999999994</v>
          </cell>
          <cell r="D21">
            <v>37963.323700000001</v>
          </cell>
          <cell r="E21">
            <v>332426.27679999999</v>
          </cell>
          <cell r="F21">
            <v>102295.7537</v>
          </cell>
          <cell r="I21">
            <v>969833.46679999994</v>
          </cell>
        </row>
        <row r="22">
          <cell r="B22">
            <v>169665.76</v>
          </cell>
          <cell r="C22">
            <v>1669478.9</v>
          </cell>
          <cell r="D22">
            <v>196509.72619999998</v>
          </cell>
          <cell r="E22">
            <v>1253146.0106000002</v>
          </cell>
          <cell r="F22">
            <v>366175.48619999998</v>
          </cell>
          <cell r="I22">
            <v>2922624.9106000001</v>
          </cell>
        </row>
        <row r="23">
          <cell r="B23">
            <v>35843.96</v>
          </cell>
          <cell r="C23">
            <v>422698.76</v>
          </cell>
          <cell r="D23">
            <v>17260.160400000001</v>
          </cell>
          <cell r="E23">
            <v>159278.35809999998</v>
          </cell>
          <cell r="F23">
            <v>53104.1204</v>
          </cell>
          <cell r="I23">
            <v>581977.11809999996</v>
          </cell>
        </row>
        <row r="24">
          <cell r="B24">
            <v>13665.07</v>
          </cell>
          <cell r="C24">
            <v>143623.95000000001</v>
          </cell>
          <cell r="D24">
            <v>17558.327079999999</v>
          </cell>
          <cell r="E24">
            <v>109355.19180999999</v>
          </cell>
          <cell r="F24">
            <v>31223.397079999999</v>
          </cell>
          <cell r="I24">
            <v>252979.14181</v>
          </cell>
        </row>
        <row r="25">
          <cell r="B25">
            <v>32949.21</v>
          </cell>
          <cell r="C25">
            <v>379423.46</v>
          </cell>
          <cell r="D25">
            <v>30589.965899999999</v>
          </cell>
          <cell r="E25">
            <v>253069.08360000001</v>
          </cell>
          <cell r="F25">
            <v>63539.175900000002</v>
          </cell>
          <cell r="I25">
            <v>632492.54359999998</v>
          </cell>
        </row>
        <row r="26">
          <cell r="B26">
            <v>70067.94</v>
          </cell>
          <cell r="C26">
            <v>676482.74</v>
          </cell>
          <cell r="D26">
            <v>40902.998100000004</v>
          </cell>
          <cell r="E26">
            <v>379768.95309999993</v>
          </cell>
          <cell r="F26">
            <v>110970.9381</v>
          </cell>
          <cell r="I26">
            <v>1056251.6930999998</v>
          </cell>
        </row>
        <row r="27">
          <cell r="B27">
            <v>20514.5</v>
          </cell>
          <cell r="C27">
            <v>204186.26</v>
          </cell>
          <cell r="D27">
            <v>21169.346900000008</v>
          </cell>
          <cell r="E27">
            <v>212309.26369999998</v>
          </cell>
          <cell r="F27">
            <v>41683.846900000004</v>
          </cell>
          <cell r="I27">
            <v>416495.52370000002</v>
          </cell>
        </row>
        <row r="28">
          <cell r="B28">
            <v>54209.97</v>
          </cell>
          <cell r="C28">
            <v>532058.21</v>
          </cell>
          <cell r="D28">
            <v>55171.841899999999</v>
          </cell>
          <cell r="E28">
            <v>514901.49450000003</v>
          </cell>
          <cell r="F28">
            <v>109381.8119</v>
          </cell>
          <cell r="I28">
            <v>1046959.7045</v>
          </cell>
        </row>
        <row r="29">
          <cell r="B29">
            <v>10663.32</v>
          </cell>
          <cell r="C29">
            <v>86424.29</v>
          </cell>
          <cell r="D29">
            <v>4992.3703999999998</v>
          </cell>
          <cell r="E29">
            <v>42875.0599</v>
          </cell>
          <cell r="F29">
            <v>15655.690399999999</v>
          </cell>
          <cell r="I29">
            <v>129299.3499</v>
          </cell>
        </row>
        <row r="30">
          <cell r="B30">
            <v>68661.41</v>
          </cell>
          <cell r="C30">
            <v>678378.47</v>
          </cell>
          <cell r="D30">
            <v>41218.207000000002</v>
          </cell>
          <cell r="E30">
            <v>317943.14550000004</v>
          </cell>
          <cell r="F30">
            <v>109879.617</v>
          </cell>
          <cell r="I30">
            <v>996321.61550000007</v>
          </cell>
        </row>
        <row r="31">
          <cell r="B31">
            <v>38365.06</v>
          </cell>
          <cell r="C31">
            <v>373621.62</v>
          </cell>
          <cell r="D31">
            <v>20904.204800000003</v>
          </cell>
          <cell r="E31">
            <v>182353.68120000002</v>
          </cell>
          <cell r="F31">
            <v>59269.264800000004</v>
          </cell>
          <cell r="I31">
            <v>555975.30119999999</v>
          </cell>
        </row>
        <row r="32">
          <cell r="B32">
            <v>10012.219999999999</v>
          </cell>
          <cell r="C32">
            <v>93370.43</v>
          </cell>
          <cell r="D32">
            <v>4369.0990000000002</v>
          </cell>
          <cell r="E32">
            <v>46525.098700000002</v>
          </cell>
          <cell r="F32">
            <v>14381.319</v>
          </cell>
          <cell r="I32">
            <v>139895.5287</v>
          </cell>
        </row>
        <row r="33">
          <cell r="B33">
            <v>12809.03</v>
          </cell>
          <cell r="C33">
            <v>126523.79</v>
          </cell>
          <cell r="D33">
            <v>6752.0894000000017</v>
          </cell>
          <cell r="E33">
            <v>71526.270499999999</v>
          </cell>
          <cell r="F33">
            <v>19561.119400000003</v>
          </cell>
          <cell r="I33">
            <v>198050.06049999999</v>
          </cell>
        </row>
        <row r="34">
          <cell r="B34">
            <v>32288.46</v>
          </cell>
          <cell r="C34">
            <v>328786.57</v>
          </cell>
          <cell r="D34">
            <v>16245.758</v>
          </cell>
          <cell r="E34">
            <v>168635.70220000003</v>
          </cell>
          <cell r="F34">
            <v>48534.218000000001</v>
          </cell>
          <cell r="I34">
            <v>497422.27220000001</v>
          </cell>
        </row>
        <row r="35">
          <cell r="B35">
            <v>1633168.7599999998</v>
          </cell>
          <cell r="C35">
            <v>16527552.889999997</v>
          </cell>
          <cell r="D35">
            <v>1490243.1021969994</v>
          </cell>
          <cell r="E35">
            <v>13785777.347037001</v>
          </cell>
          <cell r="F35">
            <v>3123411.862197001</v>
          </cell>
          <cell r="I35">
            <v>30313330.237036996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P9" sqref="P9"/>
    </sheetView>
  </sheetViews>
  <sheetFormatPr defaultRowHeight="14.4"/>
  <cols>
    <col min="2" max="2" width="11.6640625" bestFit="1" customWidth="1"/>
    <col min="3" max="4" width="10.5546875" bestFit="1" customWidth="1"/>
    <col min="6" max="6" width="10.5546875" bestFit="1" customWidth="1"/>
    <col min="7" max="7" width="12.21875" bestFit="1" customWidth="1"/>
    <col min="8" max="8" width="11.109375" bestFit="1" customWidth="1"/>
    <col min="9" max="10" width="10.5546875" bestFit="1" customWidth="1"/>
    <col min="12" max="12" width="10.5546875" bestFit="1" customWidth="1"/>
    <col min="13" max="13" width="12.21875" bestFit="1" customWidth="1"/>
    <col min="14" max="14" width="12.109375" customWidth="1"/>
  </cols>
  <sheetData>
    <row r="1" spans="1:14" ht="17.399999999999999">
      <c r="A1" s="1" t="s">
        <v>0</v>
      </c>
    </row>
    <row r="2" spans="1:14" ht="2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4" t="s">
        <v>2</v>
      </c>
    </row>
    <row r="4" spans="1:14">
      <c r="A4" s="33" t="s">
        <v>3</v>
      </c>
      <c r="B4" s="35" t="s">
        <v>4</v>
      </c>
      <c r="C4" s="36"/>
      <c r="D4" s="36"/>
      <c r="E4" s="36"/>
      <c r="F4" s="36"/>
      <c r="G4" s="37"/>
      <c r="H4" s="35" t="s">
        <v>5</v>
      </c>
      <c r="I4" s="36"/>
      <c r="J4" s="36"/>
      <c r="K4" s="36"/>
      <c r="L4" s="36"/>
      <c r="M4" s="5"/>
      <c r="N4" s="33" t="s">
        <v>6</v>
      </c>
    </row>
    <row r="5" spans="1:14">
      <c r="A5" s="34"/>
      <c r="B5" s="6" t="s">
        <v>7</v>
      </c>
      <c r="C5" s="7" t="s">
        <v>8</v>
      </c>
      <c r="D5" s="6" t="s">
        <v>9</v>
      </c>
      <c r="E5" s="6" t="s">
        <v>10</v>
      </c>
      <c r="F5" s="6" t="s">
        <v>11</v>
      </c>
      <c r="G5" s="8" t="s">
        <v>12</v>
      </c>
      <c r="H5" s="6" t="s">
        <v>7</v>
      </c>
      <c r="I5" s="6" t="s">
        <v>13</v>
      </c>
      <c r="J5" s="7" t="s">
        <v>8</v>
      </c>
      <c r="K5" s="9" t="s">
        <v>9</v>
      </c>
      <c r="L5" s="10" t="s">
        <v>11</v>
      </c>
      <c r="M5" s="6" t="s">
        <v>12</v>
      </c>
      <c r="N5" s="34"/>
    </row>
    <row r="6" spans="1:14">
      <c r="A6" s="11" t="s">
        <v>14</v>
      </c>
      <c r="B6" s="12">
        <v>129.050072</v>
      </c>
      <c r="C6" s="12">
        <v>12.728807000000002</v>
      </c>
      <c r="D6" s="12">
        <v>39.255853999999999</v>
      </c>
      <c r="E6" s="12">
        <v>0.23449499999999998</v>
      </c>
      <c r="F6" s="12">
        <f t="shared" ref="F6:F15" si="0">SUM(B6:E6)</f>
        <v>181.269228</v>
      </c>
      <c r="G6" s="12">
        <f>F6</f>
        <v>181.269228</v>
      </c>
      <c r="H6" s="12">
        <v>84.014945369999992</v>
      </c>
      <c r="I6" s="12">
        <v>49.383952740000005</v>
      </c>
      <c r="J6" s="12">
        <v>11.7406984491</v>
      </c>
      <c r="K6" s="12">
        <v>3.8538029999999998E-3</v>
      </c>
      <c r="L6" s="12">
        <f t="shared" ref="L6:L15" si="1">SUM(H6:K6)</f>
        <v>145.1434503621</v>
      </c>
      <c r="M6" s="12">
        <f>L6</f>
        <v>145.1434503621</v>
      </c>
      <c r="N6" s="12">
        <f t="shared" ref="N6:N15" si="2">F6+L6</f>
        <v>326.4126783621</v>
      </c>
    </row>
    <row r="7" spans="1:14">
      <c r="A7" s="11" t="s">
        <v>15</v>
      </c>
      <c r="B7" s="12">
        <v>81.372504000000006</v>
      </c>
      <c r="C7" s="12">
        <v>12.323509</v>
      </c>
      <c r="D7" s="12">
        <v>29.559890000000003</v>
      </c>
      <c r="E7" s="12">
        <v>0.15173200000000001</v>
      </c>
      <c r="F7" s="12">
        <f t="shared" si="0"/>
        <v>123.40763500000001</v>
      </c>
      <c r="G7" s="12">
        <f t="shared" ref="G7:G15" si="3">G6+F7</f>
        <v>304.67686300000003</v>
      </c>
      <c r="H7" s="12">
        <v>54.919656339999996</v>
      </c>
      <c r="I7" s="12">
        <v>35.951317660000001</v>
      </c>
      <c r="J7" s="12">
        <v>10.259804021700001</v>
      </c>
      <c r="K7" s="12">
        <v>5.474301E-3</v>
      </c>
      <c r="L7" s="12">
        <f t="shared" si="1"/>
        <v>101.1362523227</v>
      </c>
      <c r="M7" s="12">
        <f t="shared" ref="M7:M15" si="4">M6+L7</f>
        <v>246.27970268479999</v>
      </c>
      <c r="N7" s="12">
        <f t="shared" si="2"/>
        <v>224.54388732270002</v>
      </c>
    </row>
    <row r="8" spans="1:14">
      <c r="A8" s="11" t="s">
        <v>16</v>
      </c>
      <c r="B8" s="12">
        <v>135.21618700000002</v>
      </c>
      <c r="C8" s="13">
        <v>14.500648999999999</v>
      </c>
      <c r="D8" s="13">
        <v>41.057340000000003</v>
      </c>
      <c r="E8" s="13">
        <v>0.35057699999999997</v>
      </c>
      <c r="F8" s="12">
        <f t="shared" si="0"/>
        <v>191.12475300000003</v>
      </c>
      <c r="G8" s="12">
        <f t="shared" si="3"/>
        <v>495.80161600000008</v>
      </c>
      <c r="H8" s="13">
        <v>91.670198839999998</v>
      </c>
      <c r="I8" s="13">
        <v>59.010264300000003</v>
      </c>
      <c r="J8" s="13">
        <v>15.068931136</v>
      </c>
      <c r="K8" s="13">
        <v>5.9406340000000002E-3</v>
      </c>
      <c r="L8" s="12">
        <f t="shared" si="1"/>
        <v>165.75533491000002</v>
      </c>
      <c r="M8" s="12">
        <f t="shared" si="4"/>
        <v>412.03503759479997</v>
      </c>
      <c r="N8" s="12">
        <f>F8+L8</f>
        <v>356.88008791000004</v>
      </c>
    </row>
    <row r="9" spans="1:14">
      <c r="A9" s="11" t="s">
        <v>17</v>
      </c>
      <c r="B9" s="13">
        <v>126.4105</v>
      </c>
      <c r="C9" s="13">
        <v>14.532477</v>
      </c>
      <c r="D9" s="13">
        <v>38.250084999999999</v>
      </c>
      <c r="E9" s="13">
        <v>0.30476700000000001</v>
      </c>
      <c r="F9" s="12">
        <f t="shared" si="0"/>
        <v>179.497829</v>
      </c>
      <c r="G9" s="12">
        <f t="shared" si="3"/>
        <v>675.29944500000011</v>
      </c>
      <c r="H9" s="13">
        <v>93.414902639999994</v>
      </c>
      <c r="I9" s="13">
        <v>64.206404160000005</v>
      </c>
      <c r="J9" s="13">
        <v>11.759600799599999</v>
      </c>
      <c r="K9" s="13">
        <v>1.0667614000000002E-2</v>
      </c>
      <c r="L9" s="12">
        <f t="shared" si="1"/>
        <v>169.39157521360002</v>
      </c>
      <c r="M9" s="12">
        <f t="shared" si="4"/>
        <v>581.42661280840002</v>
      </c>
      <c r="N9" s="12">
        <f t="shared" si="2"/>
        <v>348.88940421360002</v>
      </c>
    </row>
    <row r="10" spans="1:14">
      <c r="A10" s="11" t="s">
        <v>18</v>
      </c>
      <c r="B10" s="13">
        <v>131.81963099999999</v>
      </c>
      <c r="C10" s="13">
        <v>14.385942999999999</v>
      </c>
      <c r="D10" s="13">
        <v>37.290709</v>
      </c>
      <c r="E10" s="13">
        <v>0.24517600000000001</v>
      </c>
      <c r="F10" s="12">
        <f t="shared" si="0"/>
        <v>183.74145899999996</v>
      </c>
      <c r="G10" s="12">
        <f t="shared" si="3"/>
        <v>859.04090400000007</v>
      </c>
      <c r="H10" s="13">
        <v>89.363181679999997</v>
      </c>
      <c r="I10" s="13">
        <v>60.955875900000002</v>
      </c>
      <c r="J10" s="13">
        <v>12.1254910645</v>
      </c>
      <c r="K10" s="13">
        <v>6.5044609999999996E-3</v>
      </c>
      <c r="L10" s="12">
        <f t="shared" si="1"/>
        <v>162.45105310549999</v>
      </c>
      <c r="M10" s="12">
        <f t="shared" si="4"/>
        <v>743.87766591390005</v>
      </c>
      <c r="N10" s="12">
        <f t="shared" si="2"/>
        <v>346.19251210549999</v>
      </c>
    </row>
    <row r="11" spans="1:14">
      <c r="A11" s="11" t="s">
        <v>19</v>
      </c>
      <c r="B11" s="13">
        <v>117.31348600000001</v>
      </c>
      <c r="C11" s="13">
        <v>10.576886</v>
      </c>
      <c r="D11" s="13">
        <v>35.718342</v>
      </c>
      <c r="E11" s="13">
        <v>0.19908199999999998</v>
      </c>
      <c r="F11" s="13">
        <f t="shared" si="0"/>
        <v>163.80779600000002</v>
      </c>
      <c r="G11" s="12">
        <f t="shared" si="3"/>
        <v>1022.8487000000001</v>
      </c>
      <c r="H11" s="13">
        <v>79.174216700000002</v>
      </c>
      <c r="I11" s="13">
        <v>84.315444580000005</v>
      </c>
      <c r="J11" s="13">
        <v>12.3082151702</v>
      </c>
      <c r="K11" s="13">
        <v>4.6136859999999997E-3</v>
      </c>
      <c r="L11" s="13">
        <f t="shared" si="1"/>
        <v>175.80249013620002</v>
      </c>
      <c r="M11" s="12">
        <f t="shared" si="4"/>
        <v>919.68015605010009</v>
      </c>
      <c r="N11" s="12">
        <f t="shared" si="2"/>
        <v>339.61028613620005</v>
      </c>
    </row>
    <row r="12" spans="1:14">
      <c r="A12" s="11" t="s">
        <v>20</v>
      </c>
      <c r="B12" s="13">
        <v>120.60883899999999</v>
      </c>
      <c r="C12" s="13">
        <v>9.556875999999999</v>
      </c>
      <c r="D12" s="13">
        <v>35.874195</v>
      </c>
      <c r="E12" s="13">
        <v>0.178643</v>
      </c>
      <c r="F12" s="13">
        <f t="shared" si="0"/>
        <v>166.21855299999996</v>
      </c>
      <c r="G12" s="12">
        <f t="shared" si="3"/>
        <v>1189.0672530000002</v>
      </c>
      <c r="H12" s="13">
        <v>77.602539550000003</v>
      </c>
      <c r="I12" s="13">
        <v>70.779946459999991</v>
      </c>
      <c r="J12" s="13">
        <v>9.4176361517999982</v>
      </c>
      <c r="K12" s="13">
        <v>6.3798740000000007E-3</v>
      </c>
      <c r="L12" s="13">
        <f t="shared" si="1"/>
        <v>157.80650203579998</v>
      </c>
      <c r="M12" s="12">
        <f t="shared" si="4"/>
        <v>1077.4866580859</v>
      </c>
      <c r="N12" s="12">
        <f t="shared" si="2"/>
        <v>324.02505503579994</v>
      </c>
    </row>
    <row r="13" spans="1:14">
      <c r="A13" s="11" t="s">
        <v>21</v>
      </c>
      <c r="B13" s="13">
        <v>112.706198</v>
      </c>
      <c r="C13" s="13">
        <v>9.643796</v>
      </c>
      <c r="D13" s="13">
        <v>36.281174</v>
      </c>
      <c r="E13" s="13">
        <v>0.25940599999999997</v>
      </c>
      <c r="F13" s="13">
        <f t="shared" si="0"/>
        <v>158.89057400000002</v>
      </c>
      <c r="G13" s="12">
        <f t="shared" si="3"/>
        <v>1347.9578270000002</v>
      </c>
      <c r="H13" s="13">
        <v>77.929872669999995</v>
      </c>
      <c r="I13" s="13">
        <v>63.755359759999983</v>
      </c>
      <c r="J13" s="13">
        <v>9.5360803351999976</v>
      </c>
      <c r="K13" s="13">
        <v>5.9438819999999993E-3</v>
      </c>
      <c r="L13" s="13">
        <f t="shared" si="1"/>
        <v>151.22725664719997</v>
      </c>
      <c r="M13" s="12">
        <f t="shared" si="4"/>
        <v>1228.7139147331</v>
      </c>
      <c r="N13" s="12">
        <f t="shared" si="2"/>
        <v>310.11783064719998</v>
      </c>
    </row>
    <row r="14" spans="1:14">
      <c r="A14" s="11" t="s">
        <v>22</v>
      </c>
      <c r="B14" s="13">
        <v>116.784325</v>
      </c>
      <c r="C14" s="13">
        <v>12.592200999999999</v>
      </c>
      <c r="D14" s="13">
        <v>35.855519999999999</v>
      </c>
      <c r="E14" s="13">
        <v>0.20738200000000001</v>
      </c>
      <c r="F14" s="13">
        <f t="shared" si="0"/>
        <v>165.43942799999996</v>
      </c>
      <c r="G14" s="12">
        <f t="shared" si="3"/>
        <v>1513.3972550000001</v>
      </c>
      <c r="H14" s="13">
        <v>74.067160209999983</v>
      </c>
      <c r="I14" s="13">
        <v>69.656262499999997</v>
      </c>
      <c r="J14" s="13">
        <v>11.544874732500002</v>
      </c>
      <c r="K14" s="13">
        <v>4.6414340000000007E-3</v>
      </c>
      <c r="L14" s="13">
        <f t="shared" si="1"/>
        <v>155.27293887649998</v>
      </c>
      <c r="M14" s="12">
        <f t="shared" si="4"/>
        <v>1383.9868536095998</v>
      </c>
      <c r="N14" s="12">
        <f t="shared" si="2"/>
        <v>320.71236687649991</v>
      </c>
    </row>
    <row r="15" spans="1:14">
      <c r="A15" s="11" t="s">
        <v>23</v>
      </c>
      <c r="B15" s="13">
        <v>122.899602</v>
      </c>
      <c r="C15" s="13">
        <v>12.262242000000001</v>
      </c>
      <c r="D15" s="13">
        <v>37.729828000000005</v>
      </c>
      <c r="E15" s="13">
        <v>0.177506</v>
      </c>
      <c r="F15" s="13">
        <f t="shared" si="0"/>
        <v>173.06917799999999</v>
      </c>
      <c r="G15" s="12">
        <f t="shared" si="3"/>
        <v>1686.4664330000001</v>
      </c>
      <c r="H15" s="13">
        <v>81.449455749999998</v>
      </c>
      <c r="I15" s="13">
        <v>73.836746480000016</v>
      </c>
      <c r="J15" s="13">
        <v>9.9050809843999996</v>
      </c>
      <c r="K15" s="13">
        <v>8.6805960000000005E-3</v>
      </c>
      <c r="L15" s="13">
        <f t="shared" si="1"/>
        <v>165.19996381040002</v>
      </c>
      <c r="M15" s="12">
        <f t="shared" si="4"/>
        <v>1549.1868174199999</v>
      </c>
      <c r="N15" s="12">
        <f t="shared" si="2"/>
        <v>338.26914181040001</v>
      </c>
    </row>
    <row r="16" spans="1:14">
      <c r="A16" s="11" t="s">
        <v>24</v>
      </c>
      <c r="B16" s="14"/>
      <c r="C16" s="14"/>
      <c r="D16" s="14"/>
      <c r="E16" s="14"/>
      <c r="F16" s="15"/>
      <c r="G16" s="14"/>
      <c r="H16" s="14"/>
      <c r="I16" s="14"/>
      <c r="J16" s="14"/>
      <c r="K16" s="14"/>
      <c r="L16" s="14"/>
      <c r="M16" s="14"/>
      <c r="N16" s="14"/>
    </row>
    <row r="17" spans="1:14">
      <c r="A17" s="11" t="s">
        <v>25</v>
      </c>
      <c r="B17" s="14"/>
      <c r="C17" s="14"/>
      <c r="D17" s="14"/>
      <c r="E17" s="14"/>
      <c r="F17" s="15"/>
      <c r="G17" s="14"/>
      <c r="H17" s="14"/>
      <c r="I17" s="14"/>
      <c r="J17" s="14"/>
      <c r="K17" s="14"/>
      <c r="L17" s="14"/>
      <c r="M17" s="14"/>
      <c r="N17" s="14"/>
    </row>
    <row r="18" spans="1:14" ht="13.5" customHeight="1">
      <c r="A18" s="6" t="s">
        <v>26</v>
      </c>
      <c r="B18" s="12">
        <f>SUM(B6:B17)</f>
        <v>1194.1813440000001</v>
      </c>
      <c r="C18" s="12">
        <f>SUM(C6:C17)</f>
        <v>123.103386</v>
      </c>
      <c r="D18" s="12">
        <f>SUM(D6:D17)</f>
        <v>366.87293700000004</v>
      </c>
      <c r="E18" s="12">
        <f>SUM(E6:E17)</f>
        <v>2.3087660000000003</v>
      </c>
      <c r="F18" s="12" t="s">
        <v>27</v>
      </c>
      <c r="G18" s="12" t="s">
        <v>27</v>
      </c>
      <c r="H18" s="12">
        <f>SUM(H6:H17)</f>
        <v>803.60612974999992</v>
      </c>
      <c r="I18" s="12">
        <f>SUM(I6:I17)</f>
        <v>631.85157454</v>
      </c>
      <c r="J18" s="12">
        <f>SUM(J6:J17)</f>
        <v>113.66641284500001</v>
      </c>
      <c r="K18" s="12">
        <f>SUM(K6:K17)</f>
        <v>6.2700284999999994E-2</v>
      </c>
      <c r="L18" s="12" t="s">
        <v>27</v>
      </c>
      <c r="M18" s="12" t="s">
        <v>27</v>
      </c>
      <c r="N18" s="12">
        <f>SUM(N6:N17)</f>
        <v>3235.6532504199999</v>
      </c>
    </row>
  </sheetData>
  <mergeCells count="5">
    <mergeCell ref="A2:N2"/>
    <mergeCell ref="A4:A5"/>
    <mergeCell ref="B4:G4"/>
    <mergeCell ref="H4:L4"/>
    <mergeCell ref="N4:N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B25" sqref="B25"/>
    </sheetView>
  </sheetViews>
  <sheetFormatPr defaultRowHeight="14.4"/>
  <cols>
    <col min="1" max="1" width="17.44140625" customWidth="1"/>
    <col min="3" max="3" width="10" customWidth="1"/>
    <col min="6" max="6" width="12.21875" customWidth="1"/>
    <col min="7" max="7" width="11.33203125" customWidth="1"/>
    <col min="8" max="8" width="12.33203125" customWidth="1"/>
  </cols>
  <sheetData>
    <row r="1" spans="1:8" ht="17.399999999999999">
      <c r="A1" s="1" t="s">
        <v>28</v>
      </c>
    </row>
    <row r="2" spans="1:8" ht="21">
      <c r="A2" s="38" t="s">
        <v>29</v>
      </c>
      <c r="B2" s="38"/>
      <c r="C2" s="38"/>
      <c r="D2" s="38"/>
      <c r="E2" s="38"/>
      <c r="F2" s="38"/>
      <c r="G2" s="38"/>
      <c r="H2" s="38"/>
    </row>
    <row r="3" spans="1:8">
      <c r="A3" s="16"/>
      <c r="B3" s="16"/>
      <c r="C3" s="16"/>
      <c r="D3" s="17"/>
      <c r="E3" s="17"/>
      <c r="F3" s="16"/>
      <c r="G3" s="16"/>
      <c r="H3" s="16"/>
    </row>
    <row r="4" spans="1:8">
      <c r="A4" s="39" t="s">
        <v>30</v>
      </c>
      <c r="B4" s="39" t="s">
        <v>31</v>
      </c>
      <c r="C4" s="39"/>
      <c r="D4" s="39"/>
      <c r="E4" s="39"/>
      <c r="F4" s="39" t="s">
        <v>32</v>
      </c>
      <c r="G4" s="39"/>
      <c r="H4" s="39"/>
    </row>
    <row r="5" spans="1:8">
      <c r="A5" s="39"/>
      <c r="B5" s="6" t="s">
        <v>33</v>
      </c>
      <c r="C5" s="6" t="s">
        <v>34</v>
      </c>
      <c r="D5" s="18" t="s">
        <v>35</v>
      </c>
      <c r="E5" s="18" t="s">
        <v>36</v>
      </c>
      <c r="F5" s="6" t="s">
        <v>33</v>
      </c>
      <c r="G5" s="6" t="s">
        <v>34</v>
      </c>
      <c r="H5" s="18" t="s">
        <v>35</v>
      </c>
    </row>
    <row r="6" spans="1:8">
      <c r="A6" s="19" t="s">
        <v>37</v>
      </c>
      <c r="B6" s="12">
        <f>SUM(B7:B10)</f>
        <v>173.06917799999999</v>
      </c>
      <c r="C6" s="12">
        <f>SUM(C7:C10)</f>
        <v>163.3169</v>
      </c>
      <c r="D6" s="20">
        <f>(B6-C6)/C6</f>
        <v>5.9713832432528355E-2</v>
      </c>
      <c r="E6" s="20">
        <f>(B6-[1]上月!B2)/[1]上月!B2</f>
        <v>4.6118087400544155E-2</v>
      </c>
      <c r="F6" s="12">
        <f>SUM(F7:F10)</f>
        <v>1686.4664330000003</v>
      </c>
      <c r="G6" s="12">
        <f>SUM(G7:G10)</f>
        <v>1652.7553</v>
      </c>
      <c r="H6" s="20">
        <f>(F6-G6)/G6</f>
        <v>2.0396929297398256E-2</v>
      </c>
    </row>
    <row r="7" spans="1:8">
      <c r="A7" s="21" t="s">
        <v>38</v>
      </c>
      <c r="B7" s="12">
        <v>122.899602</v>
      </c>
      <c r="C7" s="12">
        <v>113.8197</v>
      </c>
      <c r="D7" s="20">
        <f t="shared" ref="D7:D18" si="0">(B7-C7)/C7</f>
        <v>7.9774432721224919E-2</v>
      </c>
      <c r="E7" s="20">
        <f>(B7-[1]上月!B3)/[1]上月!B3</f>
        <v>5.2363851056209866E-2</v>
      </c>
      <c r="F7" s="12">
        <v>1194.1813440000001</v>
      </c>
      <c r="G7" s="12">
        <v>1165.3340000000001</v>
      </c>
      <c r="H7" s="20">
        <f>(F7-G7)/G7</f>
        <v>2.4754571650702734E-2</v>
      </c>
    </row>
    <row r="8" spans="1:8">
      <c r="A8" s="21" t="s">
        <v>39</v>
      </c>
      <c r="B8" s="12">
        <v>12.262242000000001</v>
      </c>
      <c r="C8" s="12">
        <v>13.856400000000001</v>
      </c>
      <c r="D8" s="20">
        <f>(B8-C8)/C8</f>
        <v>-0.11504849744522387</v>
      </c>
      <c r="E8" s="20">
        <f>(B8-[1]上月!B4)/[1]上月!B4</f>
        <v>-2.6203441320544262E-2</v>
      </c>
      <c r="F8" s="12">
        <v>123.103386</v>
      </c>
      <c r="G8" s="12">
        <v>133.11879999999999</v>
      </c>
      <c r="H8" s="20">
        <f>(F8-G8)/G8</f>
        <v>-7.5236660787206561E-2</v>
      </c>
    </row>
    <row r="9" spans="1:8">
      <c r="A9" s="21" t="s">
        <v>40</v>
      </c>
      <c r="B9" s="12">
        <v>37.729828000000005</v>
      </c>
      <c r="C9" s="12">
        <v>35.408700000000003</v>
      </c>
      <c r="D9" s="20">
        <f>(B9-C9)/C9</f>
        <v>6.5552477216051466E-2</v>
      </c>
      <c r="E9" s="20">
        <f>(B9-[1]上月!B5)/[1]上月!B5</f>
        <v>5.2273903711339463E-2</v>
      </c>
      <c r="F9" s="12">
        <v>366.87293700000004</v>
      </c>
      <c r="G9" s="12">
        <v>350.43790000000001</v>
      </c>
      <c r="H9" s="20">
        <f>(F9-G9)/G9</f>
        <v>4.6898571758362956E-2</v>
      </c>
    </row>
    <row r="10" spans="1:8">
      <c r="A10" s="21" t="s">
        <v>41</v>
      </c>
      <c r="B10" s="12">
        <v>0.177506</v>
      </c>
      <c r="C10" s="12">
        <v>0.2321</v>
      </c>
      <c r="D10" s="20">
        <f>(B10-C10)/C10</f>
        <v>-0.23521757862990092</v>
      </c>
      <c r="E10" s="20">
        <f>(B10-[1]上月!B6)/[1]上月!B6</f>
        <v>-0.14406264767434016</v>
      </c>
      <c r="F10" s="12">
        <v>2.3087660000000003</v>
      </c>
      <c r="G10" s="12">
        <v>3.8645999999999998</v>
      </c>
      <c r="H10" s="20">
        <f>(F10-G10)/G10</f>
        <v>-0.40258603736479831</v>
      </c>
    </row>
    <row r="11" spans="1:8">
      <c r="A11" s="19" t="s">
        <v>42</v>
      </c>
      <c r="B11" s="12">
        <f>SUM(B12:B15)</f>
        <v>165.19996381040002</v>
      </c>
      <c r="C11" s="12">
        <f>SUM(C12:C15)</f>
        <v>149.02430000000001</v>
      </c>
      <c r="D11" s="20">
        <f t="shared" si="0"/>
        <v>0.10854379997356142</v>
      </c>
      <c r="E11" s="20">
        <f>(B11-[1]上月!B7)/[1]上月!B7</f>
        <v>6.393274324379046E-2</v>
      </c>
      <c r="F11" s="12">
        <f>SUM(F12:F15)</f>
        <v>1549.1868174199999</v>
      </c>
      <c r="G11" s="12">
        <f>SUM(G12:G15)</f>
        <v>1378.5776966472999</v>
      </c>
      <c r="H11" s="20">
        <f t="shared" ref="H11:H18" si="1">(F11-G11)/G11</f>
        <v>0.1237573487425636</v>
      </c>
    </row>
    <row r="12" spans="1:8">
      <c r="A12" s="22" t="s">
        <v>43</v>
      </c>
      <c r="B12" s="12">
        <v>81.449455749999998</v>
      </c>
      <c r="C12" s="12">
        <v>74.338700000000003</v>
      </c>
      <c r="D12" s="20">
        <f t="shared" si="0"/>
        <v>9.5653485331328031E-2</v>
      </c>
      <c r="E12" s="20">
        <f>(B12-[1]上月!B8)/[1]上月!B8</f>
        <v>9.9670292732558605E-2</v>
      </c>
      <c r="F12" s="12">
        <v>803.60612974999992</v>
      </c>
      <c r="G12" s="12">
        <v>775.26230176000001</v>
      </c>
      <c r="H12" s="20">
        <f t="shared" si="1"/>
        <v>3.6560307299418233E-2</v>
      </c>
    </row>
    <row r="13" spans="1:8">
      <c r="A13" s="22" t="s">
        <v>44</v>
      </c>
      <c r="B13" s="12">
        <v>73.836746480000016</v>
      </c>
      <c r="C13" s="12">
        <v>62.823999999999998</v>
      </c>
      <c r="D13" s="20">
        <f t="shared" si="0"/>
        <v>0.17529521329428274</v>
      </c>
      <c r="E13" s="20">
        <f>(B13-[1]上月!B9)/[1]上月!B9</f>
        <v>6.0015909983686243E-2</v>
      </c>
      <c r="F13" s="12">
        <v>631.85157454</v>
      </c>
      <c r="G13" s="12">
        <v>483.87991054000003</v>
      </c>
      <c r="H13" s="20">
        <f t="shared" si="1"/>
        <v>0.30580245382550941</v>
      </c>
    </row>
    <row r="14" spans="1:8">
      <c r="A14" s="22" t="s">
        <v>45</v>
      </c>
      <c r="B14" s="12">
        <v>9.9050809843999996</v>
      </c>
      <c r="C14" s="12">
        <v>11.8581</v>
      </c>
      <c r="D14" s="20">
        <f>(B14-C14)/C14</f>
        <v>-0.16469915210699865</v>
      </c>
      <c r="E14" s="20">
        <f>(B14-[1]上月!B10)/[1]上月!B10</f>
        <v>-0.14203651283316357</v>
      </c>
      <c r="F14" s="12">
        <v>113.66641284500001</v>
      </c>
      <c r="G14" s="12">
        <v>119.38728982430001</v>
      </c>
      <c r="H14" s="20">
        <f t="shared" si="1"/>
        <v>-4.7918643498142108E-2</v>
      </c>
    </row>
    <row r="15" spans="1:8">
      <c r="A15" s="22" t="s">
        <v>46</v>
      </c>
      <c r="B15" s="12">
        <v>8.6805960000000005E-3</v>
      </c>
      <c r="C15" s="12">
        <v>3.5000000000000001E-3</v>
      </c>
      <c r="D15" s="20">
        <f>(B15-C15)/C15</f>
        <v>1.480170285714286</v>
      </c>
      <c r="E15" s="20">
        <f>(B15-[1]上月!B11)/[1]上月!B11</f>
        <v>0.87024010252003992</v>
      </c>
      <c r="F15" s="12">
        <v>6.2700284999999994E-2</v>
      </c>
      <c r="G15" s="12">
        <v>4.8194523000000003E-2</v>
      </c>
      <c r="H15" s="20">
        <f t="shared" si="1"/>
        <v>0.30098362006819718</v>
      </c>
    </row>
    <row r="16" spans="1:8">
      <c r="A16" s="19" t="s">
        <v>47</v>
      </c>
      <c r="B16" s="12">
        <f>B6+B11</f>
        <v>338.26914181040001</v>
      </c>
      <c r="C16" s="12">
        <f>SUM(C17:C21)</f>
        <v>312.34119999999996</v>
      </c>
      <c r="D16" s="20">
        <f t="shared" si="0"/>
        <v>8.3011596966394638E-2</v>
      </c>
      <c r="E16" s="20">
        <f>(B16-[1]上月!B12)/[1]上月!B12</f>
        <v>5.4743055607396868E-2</v>
      </c>
      <c r="F16" s="12">
        <f>F6+F11</f>
        <v>3235.6532504200004</v>
      </c>
      <c r="G16" s="12">
        <f>G6+G11</f>
        <v>3031.3329966473002</v>
      </c>
      <c r="H16" s="20">
        <f t="shared" si="1"/>
        <v>6.7402774290611242E-2</v>
      </c>
    </row>
    <row r="17" spans="1:8">
      <c r="A17" s="22" t="s">
        <v>48</v>
      </c>
      <c r="B17" s="12">
        <f>B7+B12</f>
        <v>204.34905774999999</v>
      </c>
      <c r="C17" s="12">
        <f>C7+C12</f>
        <v>188.1584</v>
      </c>
      <c r="D17" s="20">
        <f>(B17-C17)/C17</f>
        <v>8.6048019913009394E-2</v>
      </c>
      <c r="E17" s="20">
        <f>(B17-[1]上月!B13)/[1]上月!B13</f>
        <v>7.0722910671343286E-2</v>
      </c>
      <c r="F17" s="12">
        <f>F7+F12</f>
        <v>1997.7874737500001</v>
      </c>
      <c r="G17" s="12">
        <f>G7+G12</f>
        <v>1940.5963017600002</v>
      </c>
      <c r="H17" s="20">
        <f t="shared" si="1"/>
        <v>2.9470927022859465E-2</v>
      </c>
    </row>
    <row r="18" spans="1:8">
      <c r="A18" s="22" t="s">
        <v>49</v>
      </c>
      <c r="B18" s="12">
        <f>B13</f>
        <v>73.836746480000016</v>
      </c>
      <c r="C18" s="12">
        <f>C13</f>
        <v>62.823999999999998</v>
      </c>
      <c r="D18" s="20">
        <f t="shared" si="0"/>
        <v>0.17529521329428274</v>
      </c>
      <c r="E18" s="20">
        <f>(B18-[1]上月!B14)/[1]上月!B14</f>
        <v>6.0015909983686243E-2</v>
      </c>
      <c r="F18" s="12">
        <f>F13</f>
        <v>631.85157454</v>
      </c>
      <c r="G18" s="12">
        <f>G13</f>
        <v>483.87991054000003</v>
      </c>
      <c r="H18" s="20">
        <f t="shared" si="1"/>
        <v>0.30580245382550941</v>
      </c>
    </row>
    <row r="19" spans="1:8">
      <c r="A19" s="22" t="s">
        <v>50</v>
      </c>
      <c r="B19" s="12">
        <f>B8+B14</f>
        <v>22.167322984400002</v>
      </c>
      <c r="C19" s="12">
        <f>C8+C14</f>
        <v>25.714500000000001</v>
      </c>
      <c r="D19" s="20">
        <f>(B19-C19)/C19</f>
        <v>-0.13794462329036142</v>
      </c>
      <c r="E19" s="20">
        <f>(B19-[1]上月!B15)/[1]上月!B15</f>
        <v>-8.1606934076433046E-2</v>
      </c>
      <c r="F19" s="12">
        <f>F8+F14</f>
        <v>236.76979884500003</v>
      </c>
      <c r="G19" s="12">
        <f>G8+G14</f>
        <v>252.50608982430001</v>
      </c>
      <c r="H19" s="20">
        <f>(F19-G19)/G19</f>
        <v>-6.2320441420837341E-2</v>
      </c>
    </row>
    <row r="20" spans="1:8">
      <c r="A20" s="22" t="s">
        <v>51</v>
      </c>
      <c r="B20" s="12">
        <f>B9+B15</f>
        <v>37.738508596000003</v>
      </c>
      <c r="C20" s="12">
        <f>C9+C15</f>
        <v>35.412200000000006</v>
      </c>
      <c r="D20" s="20">
        <f>(B20-C20)/C20</f>
        <v>6.5692292373814576E-2</v>
      </c>
      <c r="E20" s="20">
        <f>(B20-[1]上月!B16)/[1]上月!B16</f>
        <v>5.2379774292345825E-2</v>
      </c>
      <c r="F20" s="12">
        <f>F9+F15</f>
        <v>366.93563728500004</v>
      </c>
      <c r="G20" s="12">
        <f>G9+G15</f>
        <v>350.48609452300002</v>
      </c>
      <c r="H20" s="20">
        <f>(F20-G20)/G20</f>
        <v>4.6933510398999727E-2</v>
      </c>
    </row>
    <row r="21" spans="1:8">
      <c r="A21" s="22" t="s">
        <v>52</v>
      </c>
      <c r="B21" s="12">
        <f>B10</f>
        <v>0.177506</v>
      </c>
      <c r="C21" s="12">
        <f>C10</f>
        <v>0.2321</v>
      </c>
      <c r="D21" s="20">
        <f>(B21-C21)/C21</f>
        <v>-0.23521757862990092</v>
      </c>
      <c r="E21" s="20">
        <f>(B21-[1]上月!B17)/[1]上月!B17</f>
        <v>-0.14406264767434016</v>
      </c>
      <c r="F21" s="12">
        <f>F10</f>
        <v>2.3087660000000003</v>
      </c>
      <c r="G21" s="12">
        <f>G10</f>
        <v>3.8645999999999998</v>
      </c>
      <c r="H21" s="20">
        <f>(F21-G21)/G21</f>
        <v>-0.40258603736479831</v>
      </c>
    </row>
  </sheetData>
  <mergeCells count="4">
    <mergeCell ref="A2:H2"/>
    <mergeCell ref="A4:A5"/>
    <mergeCell ref="B4:E4"/>
    <mergeCell ref="F4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J41" sqref="J41"/>
    </sheetView>
  </sheetViews>
  <sheetFormatPr defaultRowHeight="14.4"/>
  <sheetData>
    <row r="1" spans="1:13" ht="21.6">
      <c r="A1" s="40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>
      <c r="A2" s="23"/>
      <c r="B2" s="24"/>
      <c r="C2" s="25"/>
      <c r="D2" s="26"/>
      <c r="E2" s="25"/>
      <c r="F2" s="24"/>
      <c r="G2" s="25"/>
      <c r="H2" s="24"/>
      <c r="I2" s="25"/>
      <c r="J2" s="24"/>
      <c r="K2" s="25"/>
      <c r="L2" s="42" t="s">
        <v>54</v>
      </c>
      <c r="M2" s="42"/>
    </row>
    <row r="3" spans="1:13">
      <c r="A3" s="43" t="s">
        <v>55</v>
      </c>
      <c r="B3" s="43" t="s">
        <v>56</v>
      </c>
      <c r="C3" s="44"/>
      <c r="D3" s="44"/>
      <c r="E3" s="44"/>
      <c r="F3" s="43" t="s">
        <v>57</v>
      </c>
      <c r="G3" s="44"/>
      <c r="H3" s="44"/>
      <c r="I3" s="44"/>
      <c r="J3" s="43" t="s">
        <v>58</v>
      </c>
      <c r="K3" s="44"/>
      <c r="L3" s="44"/>
      <c r="M3" s="44"/>
    </row>
    <row r="4" spans="1:13">
      <c r="A4" s="43"/>
      <c r="B4" s="45" t="s">
        <v>59</v>
      </c>
      <c r="C4" s="46"/>
      <c r="D4" s="43" t="s">
        <v>60</v>
      </c>
      <c r="E4" s="44"/>
      <c r="F4" s="45" t="s">
        <v>59</v>
      </c>
      <c r="G4" s="46"/>
      <c r="H4" s="43" t="s">
        <v>60</v>
      </c>
      <c r="I4" s="44"/>
      <c r="J4" s="45" t="s">
        <v>59</v>
      </c>
      <c r="K4" s="46"/>
      <c r="L4" s="43" t="s">
        <v>60</v>
      </c>
      <c r="M4" s="44"/>
    </row>
    <row r="5" spans="1:13">
      <c r="A5" s="43"/>
      <c r="B5" s="47" t="s">
        <v>61</v>
      </c>
      <c r="C5" s="27" t="s">
        <v>62</v>
      </c>
      <c r="D5" s="47" t="s">
        <v>63</v>
      </c>
      <c r="E5" s="27" t="s">
        <v>62</v>
      </c>
      <c r="F5" s="47" t="s">
        <v>61</v>
      </c>
      <c r="G5" s="27" t="s">
        <v>62</v>
      </c>
      <c r="H5" s="47" t="s">
        <v>63</v>
      </c>
      <c r="I5" s="27" t="s">
        <v>62</v>
      </c>
      <c r="J5" s="47" t="s">
        <v>61</v>
      </c>
      <c r="K5" s="27" t="s">
        <v>62</v>
      </c>
      <c r="L5" s="47" t="s">
        <v>63</v>
      </c>
      <c r="M5" s="27" t="s">
        <v>62</v>
      </c>
    </row>
    <row r="6" spans="1:13">
      <c r="A6" s="43"/>
      <c r="B6" s="47"/>
      <c r="C6" s="28" t="s">
        <v>64</v>
      </c>
      <c r="D6" s="47"/>
      <c r="E6" s="28" t="s">
        <v>64</v>
      </c>
      <c r="F6" s="47"/>
      <c r="G6" s="28" t="s">
        <v>64</v>
      </c>
      <c r="H6" s="47"/>
      <c r="I6" s="28" t="s">
        <v>64</v>
      </c>
      <c r="J6" s="47"/>
      <c r="K6" s="28" t="s">
        <v>64</v>
      </c>
      <c r="L6" s="47"/>
      <c r="M6" s="28" t="s">
        <v>64</v>
      </c>
    </row>
    <row r="7" spans="1:13">
      <c r="A7" s="29" t="s">
        <v>65</v>
      </c>
      <c r="B7" s="30">
        <v>37673.040000000001</v>
      </c>
      <c r="C7" s="31">
        <f>(B7-[2]与15年同期销量比较!B4)/[2]与15年同期销量比较!B4*100</f>
        <v>-8.7615507105102211</v>
      </c>
      <c r="D7" s="30">
        <v>393252.58</v>
      </c>
      <c r="E7" s="31">
        <f>(D7-[2]与15年同期销量比较!C4)/[2]与15年同期销量比较!C4*100</f>
        <v>-6.549751290894128</v>
      </c>
      <c r="F7" s="30">
        <v>56716.798799999997</v>
      </c>
      <c r="G7" s="31">
        <f>(F7-[2]与15年同期销量比较!D4)/[2]与15年同期销量比较!D4*100</f>
        <v>47.952169403693262</v>
      </c>
      <c r="H7" s="30">
        <v>492853.14110000001</v>
      </c>
      <c r="I7" s="31">
        <f>(H7-[2]与15年同期销量比较!E4)/[2]与15年同期销量比较!E4*100</f>
        <v>16.794688600342372</v>
      </c>
      <c r="J7" s="30">
        <f>B7+F7</f>
        <v>94389.838799999998</v>
      </c>
      <c r="K7" s="31">
        <f>(J7-[2]与15年同期销量比较!F4)/[2]与15年同期销量比较!F4*100</f>
        <v>18.542521590967233</v>
      </c>
      <c r="L7" s="30">
        <f>D7+H7</f>
        <v>886105.72109999997</v>
      </c>
      <c r="M7" s="31">
        <f>(L7-[2]与15年同期销量比较!I4)/[2]与15年同期销量比较!I4*100</f>
        <v>5.1386389822666043</v>
      </c>
    </row>
    <row r="8" spans="1:13">
      <c r="A8" s="29" t="s">
        <v>66</v>
      </c>
      <c r="B8" s="30">
        <v>29675.78</v>
      </c>
      <c r="C8" s="31">
        <f>(B8-[2]与15年同期销量比较!B5)/[2]与15年同期销量比较!B5*100</f>
        <v>6.3947001594713324</v>
      </c>
      <c r="D8" s="30">
        <v>313234.8</v>
      </c>
      <c r="E8" s="31">
        <f>(D8-[2]与15年同期销量比较!C5)/[2]与15年同期销量比较!C5*100</f>
        <v>-1.6391434977272887</v>
      </c>
      <c r="F8" s="30">
        <v>23128.389499999997</v>
      </c>
      <c r="G8" s="31">
        <f>(F8-[2]与15年同期销量比较!D5)/[2]与15年同期销量比较!D5*100</f>
        <v>31.673423118467952</v>
      </c>
      <c r="H8" s="30">
        <v>260916.1925</v>
      </c>
      <c r="I8" s="31">
        <f>(H8-[2]与15年同期销量比较!E5)/[2]与15年同期销量比较!E5*100</f>
        <v>-20.756606570389586</v>
      </c>
      <c r="J8" s="30">
        <f>B8+F8</f>
        <v>52804.169499999996</v>
      </c>
      <c r="K8" s="31">
        <f>(J8-[2]与15年同期销量比较!F5)/[2]与15年同期销量比较!F5*100</f>
        <v>16.162582973435391</v>
      </c>
      <c r="L8" s="30">
        <f>D8+H8</f>
        <v>574150.99249999993</v>
      </c>
      <c r="M8" s="31">
        <f>(L8-[2]与15年同期销量比较!I5)/[2]与15年同期销量比较!I5*100</f>
        <v>-11.357324090458803</v>
      </c>
    </row>
    <row r="9" spans="1:13">
      <c r="A9" s="29" t="s">
        <v>67</v>
      </c>
      <c r="B9" s="30">
        <v>43949.85</v>
      </c>
      <c r="C9" s="31">
        <f>(B9-[2]与15年同期销量比较!B6)/[2]与15年同期销量比较!B6*100</f>
        <v>-32.388621989264294</v>
      </c>
      <c r="D9" s="30">
        <v>512708.9</v>
      </c>
      <c r="E9" s="31">
        <f>(D9-[2]与15年同期销量比较!C6)/[2]与15年同期销量比较!C6*100</f>
        <v>-15.139853284368316</v>
      </c>
      <c r="F9" s="30">
        <v>89077.225900000005</v>
      </c>
      <c r="G9" s="31">
        <f>(F9-[2]与15年同期销量比较!D6)/[2]与15年同期销量比较!D6*100</f>
        <v>23.38601638907102</v>
      </c>
      <c r="H9" s="30">
        <v>905383.20170000009</v>
      </c>
      <c r="I9" s="31">
        <f>(H9-[2]与15年同期销量比较!E6)/[2]与15年同期销量比较!E6*100</f>
        <v>22.811561304447352</v>
      </c>
      <c r="J9" s="30">
        <f t="shared" ref="J9:J38" si="0">B9+F9</f>
        <v>133027.0759</v>
      </c>
      <c r="K9" s="31">
        <f>(J9-[2]与15年同期销量比较!F6)/[2]与15年同期销量比较!F6*100</f>
        <v>-3.0397721462841099</v>
      </c>
      <c r="L9" s="30">
        <f t="shared" ref="L9:L38" si="1">D9+H9</f>
        <v>1418092.1017</v>
      </c>
      <c r="M9" s="31">
        <f>(L9-[2]与15年同期销量比较!I6)/[2]与15年同期销量比较!I6*100</f>
        <v>5.7177630764776968</v>
      </c>
    </row>
    <row r="10" spans="1:13">
      <c r="A10" s="29" t="s">
        <v>68</v>
      </c>
      <c r="B10" s="30">
        <v>37334.639999999999</v>
      </c>
      <c r="C10" s="31">
        <f>(B10-[2]与15年同期销量比较!B7)/[2]与15年同期销量比较!B7*100</f>
        <v>9.7631169439019292</v>
      </c>
      <c r="D10" s="30">
        <v>357063.9</v>
      </c>
      <c r="E10" s="31">
        <f>(D10-[2]与15年同期销量比较!C7)/[2]与15年同期销量比较!C7*100</f>
        <v>1.550163116687393</v>
      </c>
      <c r="F10" s="30">
        <v>22919.8701</v>
      </c>
      <c r="G10" s="31">
        <f>(F10-[2]与15年同期销量比较!D7)/[2]与15年同期销量比较!D7*100</f>
        <v>19.936304983886171</v>
      </c>
      <c r="H10" s="30">
        <v>181330.78959999999</v>
      </c>
      <c r="I10" s="31">
        <f>(H10-[2]与15年同期销量比较!E7)/[2]与15年同期销量比较!E7*100</f>
        <v>4.0222053656717858</v>
      </c>
      <c r="J10" s="30">
        <f t="shared" si="0"/>
        <v>60254.5101</v>
      </c>
      <c r="K10" s="31">
        <f>(J10-[2]与15年同期销量比较!F7)/[2]与15年同期销量比较!F7*100</f>
        <v>13.42267712101641</v>
      </c>
      <c r="L10" s="30">
        <f t="shared" si="1"/>
        <v>538394.68960000004</v>
      </c>
      <c r="M10" s="31">
        <f>(L10-[2]与15年同期销量比较!I7)/[2]与15年同期销量比较!I7*100</f>
        <v>2.3695165336471424</v>
      </c>
    </row>
    <row r="11" spans="1:13">
      <c r="A11" s="29" t="s">
        <v>69</v>
      </c>
      <c r="B11" s="30">
        <v>42910.94</v>
      </c>
      <c r="C11" s="31">
        <f>(B11-[2]与15年同期销量比较!B8)/[2]与15年同期销量比较!B8*100</f>
        <v>12.421593485506548</v>
      </c>
      <c r="D11" s="30">
        <v>469468.99</v>
      </c>
      <c r="E11" s="31">
        <f>(D11-[2]与15年同期销量比较!C8)/[2]与15年同期销量比较!C8*100</f>
        <v>4.0153669315190266</v>
      </c>
      <c r="F11" s="30">
        <v>33272.865299999998</v>
      </c>
      <c r="G11" s="31">
        <f>(F11-[2]与15年同期销量比较!D8)/[2]与15年同期销量比较!D8*100</f>
        <v>10.261536598640667</v>
      </c>
      <c r="H11" s="30">
        <v>367744.39149999997</v>
      </c>
      <c r="I11" s="31">
        <f>(H11-[2]与15年同期销量比较!E8)/[2]与15年同期销量比较!E8*100</f>
        <v>16.566726066890944</v>
      </c>
      <c r="J11" s="30">
        <f t="shared" si="0"/>
        <v>76183.805300000007</v>
      </c>
      <c r="K11" s="31">
        <f>(J11-[2]与15年同期销量比较!F8)/[2]与15年同期销量比较!F8*100</f>
        <v>11.467878897091401</v>
      </c>
      <c r="L11" s="30">
        <f t="shared" si="1"/>
        <v>837213.3814999999</v>
      </c>
      <c r="M11" s="31">
        <f>(L11-[2]与15年同期销量比较!I8)/[2]与15年同期销量比较!I8*100</f>
        <v>9.1791222172520808</v>
      </c>
    </row>
    <row r="12" spans="1:13">
      <c r="A12" s="29" t="s">
        <v>70</v>
      </c>
      <c r="B12" s="30">
        <v>100455.2</v>
      </c>
      <c r="C12" s="31">
        <f>(B12-[2]与15年同期销量比较!B9)/[2]与15年同期销量比较!B9*100</f>
        <v>19.820420612912038</v>
      </c>
      <c r="D12" s="30">
        <v>907261.98</v>
      </c>
      <c r="E12" s="31">
        <f>(D12-[2]与15年同期销量比较!C9)/[2]与15年同期销量比较!C9*100</f>
        <v>0.63204966171827781</v>
      </c>
      <c r="F12" s="30">
        <v>42821.853500000005</v>
      </c>
      <c r="G12" s="31">
        <f>(F12-[2]与15年同期销量比较!D9)/[2]与15年同期销量比较!D9*100</f>
        <v>5.2916229189729931</v>
      </c>
      <c r="H12" s="30">
        <v>471019.17839999998</v>
      </c>
      <c r="I12" s="31">
        <f>(H12-[2]与15年同期销量比较!E9)/[2]与15年同期销量比较!E9*100</f>
        <v>13.402413977335545</v>
      </c>
      <c r="J12" s="30">
        <f t="shared" si="0"/>
        <v>143277.05350000001</v>
      </c>
      <c r="K12" s="31">
        <f>(J12-[2]与15年同期销量比较!F9)/[2]与15年同期销量比较!F9*100</f>
        <v>15.07467522560999</v>
      </c>
      <c r="L12" s="30">
        <f t="shared" si="1"/>
        <v>1378281.1584000001</v>
      </c>
      <c r="M12" s="31">
        <f>(L12-[2]与15年同期销量比较!I9)/[2]与15年同期销量比较!I9*100</f>
        <v>4.6597914803192149</v>
      </c>
    </row>
    <row r="13" spans="1:13">
      <c r="A13" s="29" t="s">
        <v>71</v>
      </c>
      <c r="B13" s="30">
        <v>25351.200000000001</v>
      </c>
      <c r="C13" s="31">
        <f>(B13-[2]与15年同期销量比较!B10)/[2]与15年同期销量比较!B10*100</f>
        <v>-3.6983770810707326</v>
      </c>
      <c r="D13" s="30">
        <v>285313.78000000003</v>
      </c>
      <c r="E13" s="31">
        <f>(D13-[2]与15年同期销量比较!C10)/[2]与15年同期销量比较!C10*100</f>
        <v>-2.2917689191738111</v>
      </c>
      <c r="F13" s="30">
        <v>30761.7143</v>
      </c>
      <c r="G13" s="31">
        <f>(F13-[2]与15年同期销量比较!D10)/[2]与15年同期销量比较!D10*100</f>
        <v>0.58815087456344184</v>
      </c>
      <c r="H13" s="30">
        <v>315865.0551</v>
      </c>
      <c r="I13" s="31">
        <f>(H13-[2]与15年同期销量比较!E10)/[2]与15年同期销量比较!E10*100</f>
        <v>-1.3545764280444401</v>
      </c>
      <c r="J13" s="30">
        <f t="shared" si="0"/>
        <v>56112.914300000004</v>
      </c>
      <c r="K13" s="31">
        <f>(J13-[2]与15年同期销量比较!F10)/[2]与15年同期销量比较!F10*100</f>
        <v>-1.3947803687551841</v>
      </c>
      <c r="L13" s="30">
        <f t="shared" si="1"/>
        <v>601178.83510000003</v>
      </c>
      <c r="M13" s="31">
        <f>(L13-[2]与15年同期销量比较!I10)/[2]与15年同期销量比较!I10*100</f>
        <v>-1.8015904726302725</v>
      </c>
    </row>
    <row r="14" spans="1:13">
      <c r="A14" s="29" t="s">
        <v>72</v>
      </c>
      <c r="B14" s="30">
        <v>36007.699999999997</v>
      </c>
      <c r="C14" s="31">
        <f>(B14-[2]与15年同期销量比较!B11)/[2]与15年同期销量比较!B11*100</f>
        <v>-11.048127988205541</v>
      </c>
      <c r="D14" s="30">
        <v>412851.67</v>
      </c>
      <c r="E14" s="31">
        <f>(D14-[2]与15年同期销量比较!C11)/[2]与15年同期销量比较!C11*100</f>
        <v>-0.83911125014102717</v>
      </c>
      <c r="F14" s="30">
        <v>40444.707900000001</v>
      </c>
      <c r="G14" s="31">
        <f>(F14-[2]与15年同期销量比较!D11)/[2]与15年同期销量比较!D11*100</f>
        <v>16.78010978373992</v>
      </c>
      <c r="H14" s="30">
        <v>441783.80850000004</v>
      </c>
      <c r="I14" s="31">
        <f>(H14-[2]与15年同期销量比较!E11)/[2]与15年同期销量比较!E11*100</f>
        <v>-11.005542570458834</v>
      </c>
      <c r="J14" s="30">
        <f t="shared" si="0"/>
        <v>76452.407899999991</v>
      </c>
      <c r="K14" s="31">
        <f>(J14-[2]与15年同期销量比较!F11)/[2]与15年同期销量比较!F11*100</f>
        <v>1.7829246627105788</v>
      </c>
      <c r="L14" s="30">
        <f t="shared" si="1"/>
        <v>854635.47849999997</v>
      </c>
      <c r="M14" s="31">
        <f>(L14-[2]与15年同期销量比较!I11)/[2]与15年同期销量比较!I11*100</f>
        <v>-6.3682512102924527</v>
      </c>
    </row>
    <row r="15" spans="1:13">
      <c r="A15" s="29" t="s">
        <v>73</v>
      </c>
      <c r="B15" s="30">
        <v>38708.35</v>
      </c>
      <c r="C15" s="31">
        <f>(B15-[2]与15年同期销量比较!B12)/[2]与15年同期销量比较!B12*100</f>
        <v>20.218502015477188</v>
      </c>
      <c r="D15" s="30">
        <v>362661.3</v>
      </c>
      <c r="E15" s="31">
        <f>(D15-[2]与15年同期销量比较!C12)/[2]与15年同期销量比较!C12*100</f>
        <v>1.9153445835487664</v>
      </c>
      <c r="F15" s="30">
        <v>27131.305</v>
      </c>
      <c r="G15" s="31">
        <f>(F15-[2]与15年同期销量比较!D12)/[2]与15年同期销量比较!D12*100</f>
        <v>1.4200747938756848</v>
      </c>
      <c r="H15" s="30">
        <v>254527.44329999998</v>
      </c>
      <c r="I15" s="31">
        <f>(H15-[2]与15年同期销量比较!E12)/[2]与15年同期销量比较!E12*100</f>
        <v>-23.292997120435167</v>
      </c>
      <c r="J15" s="30">
        <f t="shared" si="0"/>
        <v>65839.654999999999</v>
      </c>
      <c r="K15" s="31">
        <f>(J15-[2]与15年同期销量比较!F12)/[2]与15年同期销量比较!F12*100</f>
        <v>11.687769152670246</v>
      </c>
      <c r="L15" s="30">
        <f t="shared" si="1"/>
        <v>617188.74329999997</v>
      </c>
      <c r="M15" s="31">
        <f>(L15-[2]与15年同期销量比较!I12)/[2]与15年同期销量比较!I12*100</f>
        <v>-10.248419457073668</v>
      </c>
    </row>
    <row r="16" spans="1:13">
      <c r="A16" s="29" t="s">
        <v>74</v>
      </c>
      <c r="B16" s="30">
        <v>127418.89</v>
      </c>
      <c r="C16" s="31">
        <f>(B16-[2]与15年同期销量比较!B13)/[2]与15年同期销量比较!B13*100</f>
        <v>17.244300623188973</v>
      </c>
      <c r="D16" s="30">
        <v>1208325.43</v>
      </c>
      <c r="E16" s="31">
        <f>(D16-[2]与15年同期销量比较!C13)/[2]与15年同期销量比较!C13*100</f>
        <v>3.6478355188158451</v>
      </c>
      <c r="F16" s="30">
        <v>154605.19734400001</v>
      </c>
      <c r="G16" s="31">
        <f>(F16-[2]与15年同期销量比较!D13)/[2]与15年同期销量比较!D13*100</f>
        <v>-11.51526891614809</v>
      </c>
      <c r="H16" s="30">
        <v>1448682.0575499998</v>
      </c>
      <c r="I16" s="31">
        <f>(H16-[2]与15年同期销量比较!E13)/[2]与15年同期销量比较!E13*100</f>
        <v>2.510083280456056</v>
      </c>
      <c r="J16" s="30">
        <f t="shared" si="0"/>
        <v>282024.087344</v>
      </c>
      <c r="K16" s="31">
        <f>(J16-[2]与15年同期销量比较!F13)/[2]与15年同期销量比较!F13*100</f>
        <v>-0.48669363319765335</v>
      </c>
      <c r="L16" s="30">
        <f t="shared" si="1"/>
        <v>2657007.4875499997</v>
      </c>
      <c r="M16" s="31">
        <f>(L16-[2]与15年同期销量比较!I13)/[2]与15年同期销量比较!I13*100</f>
        <v>3.0243857773052136</v>
      </c>
    </row>
    <row r="17" spans="1:13">
      <c r="A17" s="29" t="s">
        <v>75</v>
      </c>
      <c r="B17" s="30">
        <v>126892.51</v>
      </c>
      <c r="C17" s="31">
        <f>(B17-[2]与15年同期销量比较!B14)/[2]与15年同期销量比较!B14*100</f>
        <v>3.4911357750092145</v>
      </c>
      <c r="D17" s="30">
        <v>1235211.3600000001</v>
      </c>
      <c r="E17" s="31">
        <f>(D17-[2]与15年同期销量比较!C14)/[2]与15年同期销量比较!C14*100</f>
        <v>3.6178669282166052</v>
      </c>
      <c r="F17" s="30">
        <v>93501.228599999988</v>
      </c>
      <c r="G17" s="31">
        <f>(F17-[2]与15年同期销量比较!D14)/[2]与15年同期销量比较!D14*100</f>
        <v>4.1487919195732132</v>
      </c>
      <c r="H17" s="30">
        <v>992477.10930000013</v>
      </c>
      <c r="I17" s="31">
        <f>(H17-[2]与15年同期销量比较!E14)/[2]与15年同期销量比较!E14*100</f>
        <v>8.5981934192781644</v>
      </c>
      <c r="J17" s="30">
        <f t="shared" si="0"/>
        <v>220393.73859999998</v>
      </c>
      <c r="K17" s="31">
        <f>(J17-[2]与15年同期销量比较!F14)/[2]与15年同期销量比较!F14*100</f>
        <v>3.7691268631126511</v>
      </c>
      <c r="L17" s="30">
        <f t="shared" si="1"/>
        <v>2227688.4693</v>
      </c>
      <c r="M17" s="31">
        <f>(L17-[2]与15年同期销量比较!I14)/[2]与15年同期销量比较!I14*100</f>
        <v>5.7790975549120995</v>
      </c>
    </row>
    <row r="18" spans="1:13">
      <c r="A18" s="29" t="s">
        <v>76</v>
      </c>
      <c r="B18" s="30">
        <v>52897.14</v>
      </c>
      <c r="C18" s="31">
        <f>(B18-[2]与15年同期销量比较!B15)/[2]与15年同期销量比较!B15*100</f>
        <v>1.3939644519225658</v>
      </c>
      <c r="D18" s="30">
        <v>565090.69999999995</v>
      </c>
      <c r="E18" s="31">
        <f>(D18-[2]与15年同期销量比较!C15)/[2]与15年同期销量比较!C15*100</f>
        <v>3.252135852446731</v>
      </c>
      <c r="F18" s="30">
        <v>44003.135599999994</v>
      </c>
      <c r="G18" s="31">
        <f>(F18-[2]与15年同期销量比较!D15)/[2]与15年同期销量比较!D15*100</f>
        <v>-19.404719816352873</v>
      </c>
      <c r="H18" s="30">
        <v>441935.47329999995</v>
      </c>
      <c r="I18" s="31">
        <f>(H18-[2]与15年同期销量比较!E15)/[2]与15年同期销量比较!E15*100</f>
        <v>2.9322955560421762</v>
      </c>
      <c r="J18" s="30">
        <f t="shared" si="0"/>
        <v>96900.275599999994</v>
      </c>
      <c r="K18" s="31">
        <f>(J18-[2]与15年同期销量比较!F15)/[2]与15年同期销量比较!F15*100</f>
        <v>-9.241844472392895</v>
      </c>
      <c r="L18" s="30">
        <f t="shared" si="1"/>
        <v>1007026.1732999999</v>
      </c>
      <c r="M18" s="31">
        <f>(L18-[2]与15年同期销量比较!I15)/[2]与15年同期销量比较!I15*100</f>
        <v>3.1115288816816005</v>
      </c>
    </row>
    <row r="19" spans="1:13">
      <c r="A19" s="29" t="s">
        <v>77</v>
      </c>
      <c r="B19" s="30">
        <v>43288.87</v>
      </c>
      <c r="C19" s="31">
        <f>(B19-[2]与15年同期销量比较!B16)/[2]与15年同期销量比较!B16*100</f>
        <v>-15.863971677934657</v>
      </c>
      <c r="D19" s="30">
        <v>412289.51</v>
      </c>
      <c r="E19" s="31">
        <f>(D19-[2]与15年同期销量比较!C16)/[2]与15年同期销量比较!C16*100</f>
        <v>-1.3375739553284516</v>
      </c>
      <c r="F19" s="30">
        <v>68247.479399999997</v>
      </c>
      <c r="G19" s="31">
        <f>(F19-[2]与15年同期销量比较!D16)/[2]与15年同期销量比较!D16*100</f>
        <v>-5.182118374256663</v>
      </c>
      <c r="H19" s="30">
        <v>660938.87920000008</v>
      </c>
      <c r="I19" s="31">
        <f>(H19-[2]与15年同期销量比较!E16)/[2]与15年同期销量比较!E16*100</f>
        <v>3.0748845352620995</v>
      </c>
      <c r="J19" s="30">
        <f t="shared" si="0"/>
        <v>111536.34940000001</v>
      </c>
      <c r="K19" s="31">
        <f>(J19-[2]与15年同期销量比较!F16)/[2]与15年同期销量比较!F16*100</f>
        <v>-9.6348390495884928</v>
      </c>
      <c r="L19" s="30">
        <f t="shared" si="1"/>
        <v>1073228.3892000001</v>
      </c>
      <c r="M19" s="31">
        <f>(L19-[2]与15年同期销量比较!I16)/[2]与15年同期销量比较!I16*100</f>
        <v>1.333904652094589</v>
      </c>
    </row>
    <row r="20" spans="1:13">
      <c r="A20" s="29" t="s">
        <v>78</v>
      </c>
      <c r="B20" s="30">
        <v>27869.95</v>
      </c>
      <c r="C20" s="31">
        <f>(B20-[2]与15年同期销量比较!B17)/[2]与15年同期销量比较!B17*100</f>
        <v>18.942489688004795</v>
      </c>
      <c r="D20" s="30">
        <v>231781.37</v>
      </c>
      <c r="E20" s="31">
        <f>(D20-[2]与15年同期销量比较!C17)/[2]与15年同期销量比较!C17*100</f>
        <v>-17.219330975573239</v>
      </c>
      <c r="F20" s="30">
        <v>30082.7284</v>
      </c>
      <c r="G20" s="31">
        <f>(F20-[2]与15年同期销量比较!D17)/[2]与15年同期销量比较!D17*100</f>
        <v>6.8818745516933149</v>
      </c>
      <c r="H20" s="30">
        <v>257981.66829999999</v>
      </c>
      <c r="I20" s="31">
        <f>(H20-[2]与15年同期销量比较!E17)/[2]与15年同期销量比较!E17*100</f>
        <v>-36.308876188003786</v>
      </c>
      <c r="J20" s="30">
        <f t="shared" si="0"/>
        <v>57952.678400000004</v>
      </c>
      <c r="K20" s="31">
        <f>(J20-[2]与15年同期销量比较!F17)/[2]与15年同期销量比较!F17*100</f>
        <v>12.360992876047067</v>
      </c>
      <c r="L20" s="30">
        <f t="shared" si="1"/>
        <v>489763.03830000001</v>
      </c>
      <c r="M20" s="31">
        <f>(L20-[2]与15年同期销量比较!I17)/[2]与15年同期销量比较!I17*100</f>
        <v>-28.506523354627049</v>
      </c>
    </row>
    <row r="21" spans="1:13">
      <c r="A21" s="29" t="s">
        <v>79</v>
      </c>
      <c r="B21" s="30">
        <v>116898.07</v>
      </c>
      <c r="C21" s="31">
        <f>(B21-[2]与15年同期销量比较!B18)/[2]与15年同期销量比较!B18*100</f>
        <v>1.9141964198843588</v>
      </c>
      <c r="D21" s="30">
        <v>1192653.6599999999</v>
      </c>
      <c r="E21" s="31">
        <f>(D21-[2]与15年同期销量比较!C18)/[2]与15年同期销量比较!C18*100</f>
        <v>1.1925591128946069</v>
      </c>
      <c r="F21" s="30">
        <v>150391.79459999999</v>
      </c>
      <c r="G21" s="31">
        <f>(F21-[2]与15年同期销量比较!D18)/[2]与15年同期销量比较!D18*100</f>
        <v>29.86346099828522</v>
      </c>
      <c r="H21" s="30">
        <v>1420367.7339999997</v>
      </c>
      <c r="I21" s="31">
        <f>(H21-[2]与15年同期销量比较!E18)/[2]与15年同期销量比较!E18*100</f>
        <v>10.715812108426412</v>
      </c>
      <c r="J21" s="30">
        <f t="shared" si="0"/>
        <v>267289.86459999997</v>
      </c>
      <c r="K21" s="31">
        <f>(J21-[2]与15年同期销量比较!F18)/[2]与15年同期销量比较!F18*100</f>
        <v>15.955830573207322</v>
      </c>
      <c r="L21" s="30">
        <f t="shared" si="1"/>
        <v>2613021.3939999994</v>
      </c>
      <c r="M21" s="31">
        <f>(L21-[2]与15年同期销量比较!I18)/[2]与15年同期销量比较!I18*100</f>
        <v>6.1559424079436083</v>
      </c>
    </row>
    <row r="22" spans="1:13">
      <c r="A22" s="29" t="s">
        <v>80</v>
      </c>
      <c r="B22" s="30">
        <v>52088.23</v>
      </c>
      <c r="C22" s="31">
        <f>(B22-[2]与15年同期销量比较!B19)/[2]与15年同期销量比较!B19*100</f>
        <v>9.9138068375927766</v>
      </c>
      <c r="D22" s="30">
        <v>530484.81999999995</v>
      </c>
      <c r="E22" s="31">
        <f>(D22-[2]与15年同期销量比较!C19)/[2]与15年同期销量比较!C19*100</f>
        <v>2.3972588791628424</v>
      </c>
      <c r="F22" s="30">
        <v>120279.59090000001</v>
      </c>
      <c r="G22" s="31">
        <f>(F22-[2]与15年同期销量比较!D19)/[2]与15年同期销量比较!D19*100</f>
        <v>25.245432656159316</v>
      </c>
      <c r="H22" s="30">
        <v>973498.29110000003</v>
      </c>
      <c r="I22" s="31">
        <f>(H22-[2]与15年同期销量比较!E19)/[2]与15年同期销量比较!E19*100</f>
        <v>19.289157466463315</v>
      </c>
      <c r="J22" s="30">
        <f t="shared" si="0"/>
        <v>172367.82090000002</v>
      </c>
      <c r="K22" s="31">
        <f>(J22-[2]与15年同期销量比较!F19)/[2]与15年同期销量比较!F19*100</f>
        <v>20.179608000008013</v>
      </c>
      <c r="L22" s="30">
        <f t="shared" si="1"/>
        <v>1503983.1110999999</v>
      </c>
      <c r="M22" s="31">
        <f>(L22-[2]与15年同期销量比较!I19)/[2]与15年同期销量比较!I19*100</f>
        <v>12.729834638700202</v>
      </c>
    </row>
    <row r="23" spans="1:13">
      <c r="A23" s="29" t="s">
        <v>81</v>
      </c>
      <c r="B23" s="30">
        <v>104057</v>
      </c>
      <c r="C23" s="31">
        <f>(B23-[2]与15年同期销量比较!B20)/[2]与15年同期销量比较!B20*100</f>
        <v>16.298368568269481</v>
      </c>
      <c r="D23" s="30">
        <v>828904.23</v>
      </c>
      <c r="E23" s="31">
        <f>(D23-[2]与15年同期销量比较!C20)/[2]与15年同期销量比较!C20*100</f>
        <v>8.608118397732218</v>
      </c>
      <c r="F23" s="30">
        <v>61404.027000000002</v>
      </c>
      <c r="G23" s="31">
        <f>(F23-[2]与15年同期销量比较!D20)/[2]与15年同期销量比较!D20*100</f>
        <v>63.507889867328572</v>
      </c>
      <c r="H23" s="30">
        <v>563846.84769999993</v>
      </c>
      <c r="I23" s="31">
        <f>(H23-[2]与15年同期销量比较!E20)/[2]与15年同期销量比较!E20*100</f>
        <v>89.263926351684006</v>
      </c>
      <c r="J23" s="30">
        <f t="shared" si="0"/>
        <v>165461.027</v>
      </c>
      <c r="K23" s="31">
        <f>(J23-[2]与15年同期销量比较!F20)/[2]与15年同期销量比较!F20*100</f>
        <v>30.255209291190475</v>
      </c>
      <c r="L23" s="30">
        <f t="shared" si="1"/>
        <v>1392751.0776999998</v>
      </c>
      <c r="M23" s="31">
        <f>(L23-[2]与15年同期销量比较!I20)/[2]与15年同期销量比较!I20*100</f>
        <v>31.252662156977497</v>
      </c>
    </row>
    <row r="24" spans="1:13">
      <c r="A24" s="29" t="s">
        <v>82</v>
      </c>
      <c r="B24" s="30">
        <v>74355</v>
      </c>
      <c r="C24" s="31">
        <f>(B24-[2]与15年同期销量比较!B21)/[2]与15年同期销量比较!B21*100</f>
        <v>15.579343108911011</v>
      </c>
      <c r="D24" s="30">
        <v>709482.41</v>
      </c>
      <c r="E24" s="31">
        <f>(D24-[2]与15年同期销量比较!C21)/[2]与15年同期销量比较!C21*100</f>
        <v>11.307563066554065</v>
      </c>
      <c r="F24" s="30">
        <v>70499.065100000007</v>
      </c>
      <c r="G24" s="31">
        <f>(F24-[2]与15年同期销量比较!D21)/[2]与15年同期销量比较!D21*100</f>
        <v>85.703089795586067</v>
      </c>
      <c r="H24" s="30">
        <v>494244.7807</v>
      </c>
      <c r="I24" s="31">
        <f>(H24-[2]与15年同期销量比较!E21)/[2]与15年同期销量比较!E21*100</f>
        <v>48.678012297251712</v>
      </c>
      <c r="J24" s="30">
        <f t="shared" si="0"/>
        <v>144854.06510000001</v>
      </c>
      <c r="K24" s="31">
        <f>(J24-[2]与15年同期销量比较!F21)/[2]与15年同期销量比较!F21*100</f>
        <v>41.603204298009885</v>
      </c>
      <c r="L24" s="30">
        <f t="shared" si="1"/>
        <v>1203727.1907000002</v>
      </c>
      <c r="M24" s="31">
        <f>(L24-[2]与15年同期销量比较!I21)/[2]与15年同期销量比较!I21*100</f>
        <v>24.116895519365904</v>
      </c>
    </row>
    <row r="25" spans="1:13">
      <c r="A25" s="29" t="s">
        <v>83</v>
      </c>
      <c r="B25" s="30">
        <v>189327.14</v>
      </c>
      <c r="C25" s="31">
        <f>(B25-[2]与15年同期销量比较!B22)/[2]与15年同期销量比较!B22*100</f>
        <v>11.588301611356354</v>
      </c>
      <c r="D25" s="30">
        <v>1715464.07</v>
      </c>
      <c r="E25" s="31">
        <f>(D25-[2]与15年同期销量比较!C22)/[2]与15年同期销量比较!C22*100</f>
        <v>2.7544624852701141</v>
      </c>
      <c r="F25" s="30">
        <v>148316.95939999999</v>
      </c>
      <c r="G25" s="31">
        <f>(F25-[2]与15年同期销量比较!D22)/[2]与15年同期销量比较!D22*100</f>
        <v>-24.524367181170085</v>
      </c>
      <c r="H25" s="30">
        <v>1524706.9031999998</v>
      </c>
      <c r="I25" s="31">
        <f>(H25-[2]与15年同期销量比较!E22)/[2]与15年同期销量比较!E22*100</f>
        <v>21.670331334333312</v>
      </c>
      <c r="J25" s="30">
        <f t="shared" si="0"/>
        <v>337644.09940000001</v>
      </c>
      <c r="K25" s="31">
        <f>(J25-[2]与15年同期销量比较!F22)/[2]与15年同期销量比较!F22*100</f>
        <v>-7.7917249721125597</v>
      </c>
      <c r="L25" s="30">
        <f t="shared" si="1"/>
        <v>3240170.9731999999</v>
      </c>
      <c r="M25" s="31">
        <f>(L25-[2]与15年同期销量比较!I22)/[2]与15年同期销量比较!I22*100</f>
        <v>10.865098064698602</v>
      </c>
    </row>
    <row r="26" spans="1:13">
      <c r="A26" s="29" t="s">
        <v>84</v>
      </c>
      <c r="B26" s="30">
        <v>40617.82</v>
      </c>
      <c r="C26" s="31">
        <f>(B26-[2]与15年同期销量比较!B23)/[2]与15年同期销量比较!B23*100</f>
        <v>13.318450305156018</v>
      </c>
      <c r="D26" s="30">
        <v>385425.36</v>
      </c>
      <c r="E26" s="31">
        <f>(D26-[2]与15年同期销量比较!C23)/[2]与15年同期销量比较!C23*100</f>
        <v>-8.817958207400471</v>
      </c>
      <c r="F26" s="30">
        <v>28035.550300000003</v>
      </c>
      <c r="G26" s="31">
        <f>(F26-[2]与15年同期销量比较!D23)/[2]与15年同期销量比较!D23*100</f>
        <v>62.42925703054302</v>
      </c>
      <c r="H26" s="30">
        <v>231471.95979999998</v>
      </c>
      <c r="I26" s="31">
        <f>(H26-[2]与15年同期销量比较!E23)/[2]与15年同期销量比较!E23*100</f>
        <v>45.325430624212345</v>
      </c>
      <c r="J26" s="30">
        <f t="shared" si="0"/>
        <v>68653.37030000001</v>
      </c>
      <c r="K26" s="31">
        <f>(J26-[2]与15年同期销量比较!F23)/[2]与15年同期销量比较!F23*100</f>
        <v>29.280684404293439</v>
      </c>
      <c r="L26" s="30">
        <f t="shared" si="1"/>
        <v>616897.31979999994</v>
      </c>
      <c r="M26" s="31">
        <f>(L26-[2]与15年同期销量比较!I23)/[2]与15年同期销量比较!I23*100</f>
        <v>6.0002705628711173</v>
      </c>
    </row>
    <row r="27" spans="1:13">
      <c r="A27" s="29" t="s">
        <v>85</v>
      </c>
      <c r="B27" s="30">
        <v>12912.57</v>
      </c>
      <c r="C27" s="31">
        <f>(B27-[2]与15年同期销量比较!B24)/[2]与15年同期销量比较!B24*100</f>
        <v>-5.5067409094867426</v>
      </c>
      <c r="D27" s="30">
        <v>138975.24</v>
      </c>
      <c r="E27" s="31">
        <f>(D27-[2]与15年同期销量比较!C24)/[2]与15年同期销量比较!C24*100</f>
        <v>-3.2367234016332374</v>
      </c>
      <c r="F27" s="30">
        <v>11402.483559999999</v>
      </c>
      <c r="G27" s="31">
        <f>(F27-[2]与15年同期销量比较!D24)/[2]与15年同期销量比较!D24*100</f>
        <v>-35.059396558410626</v>
      </c>
      <c r="H27" s="30">
        <v>102199.33515</v>
      </c>
      <c r="I27" s="31">
        <f>(H27-[2]与15年同期销量比较!E24)/[2]与15年同期销量比较!E24*100</f>
        <v>-6.5436826012184115</v>
      </c>
      <c r="J27" s="30">
        <f t="shared" si="0"/>
        <v>24315.05356</v>
      </c>
      <c r="K27" s="31">
        <f>(J27-[2]与15年同期销量比较!F24)/[2]与15年同期销量比较!F24*100</f>
        <v>-22.125534586449934</v>
      </c>
      <c r="L27" s="30">
        <f t="shared" si="1"/>
        <v>241174.57514999999</v>
      </c>
      <c r="M27" s="31">
        <f>(L27-[2]与15年同期销量比较!I24)/[2]与15年同期销量比较!I24*100</f>
        <v>-4.6662213238377701</v>
      </c>
    </row>
    <row r="28" spans="1:13">
      <c r="A28" s="29" t="s">
        <v>86</v>
      </c>
      <c r="B28" s="30">
        <v>36247.54</v>
      </c>
      <c r="C28" s="31">
        <f>(B28-[2]与15年同期销量比较!B25)/[2]与15年同期销量比较!B25*100</f>
        <v>10.010346226813942</v>
      </c>
      <c r="D28" s="30">
        <v>355866.64</v>
      </c>
      <c r="E28" s="31">
        <f>(D28-[2]与15年同期销量比较!C25)/[2]与15年同期销量比较!C25*100</f>
        <v>-6.20858288520167</v>
      </c>
      <c r="F28" s="30">
        <v>29162.073600000003</v>
      </c>
      <c r="G28" s="31">
        <f>(F28-[2]与15年同期销量比较!D25)/[2]与15年同期销量比较!D25*100</f>
        <v>-4.6678453472875425</v>
      </c>
      <c r="H28" s="30">
        <v>280949.19129999995</v>
      </c>
      <c r="I28" s="31">
        <f>(H28-[2]与15年同期销量比较!E25)/[2]与15年同期销量比较!E25*100</f>
        <v>11.016797193633941</v>
      </c>
      <c r="J28" s="30">
        <f t="shared" si="0"/>
        <v>65409.613600000004</v>
      </c>
      <c r="K28" s="31">
        <f>(J28-[2]与15年同期销量比较!F25)/[2]与15年同期销量比较!F25*100</f>
        <v>2.9437550511258714</v>
      </c>
      <c r="L28" s="30">
        <f t="shared" si="1"/>
        <v>636815.83129999996</v>
      </c>
      <c r="M28" s="31">
        <f>(L28-[2]与15年同期销量比较!I25)/[2]与15年同期销量比较!I25*100</f>
        <v>0.68353180503802324</v>
      </c>
    </row>
    <row r="29" spans="1:13">
      <c r="A29" s="29" t="s">
        <v>87</v>
      </c>
      <c r="B29" s="30">
        <v>67479.429999999993</v>
      </c>
      <c r="C29" s="31">
        <f>(B29-[2]与15年同期销量比较!B26)/[2]与15年同期销量比较!B26*100</f>
        <v>-3.6942858602664921</v>
      </c>
      <c r="D29" s="30">
        <v>703434.6</v>
      </c>
      <c r="E29" s="31">
        <f>(D29-[2]与15年同期销量比较!C26)/[2]与15年同期销量比较!C26*100</f>
        <v>3.9841164314110937</v>
      </c>
      <c r="F29" s="30">
        <v>39978.294300000001</v>
      </c>
      <c r="G29" s="31">
        <f>(F29-[2]与15年同期销量比较!D26)/[2]与15年同期销量比较!D26*100</f>
        <v>-2.2607237683146821</v>
      </c>
      <c r="H29" s="30">
        <v>401227.72</v>
      </c>
      <c r="I29" s="31">
        <f>(H29-[2]与15年同期销量比较!E26)/[2]与15年同期销量比较!E26*100</f>
        <v>5.6504795151986977</v>
      </c>
      <c r="J29" s="30">
        <f t="shared" si="0"/>
        <v>107457.7243</v>
      </c>
      <c r="K29" s="31">
        <f>(J29-[2]与15年同期销量比较!F26)/[2]与15年同期销量比较!F26*100</f>
        <v>-3.1658863664233525</v>
      </c>
      <c r="L29" s="30">
        <f t="shared" si="1"/>
        <v>1104662.3199999998</v>
      </c>
      <c r="M29" s="31">
        <f>(L29-[2]与15年同期销量比较!I26)/[2]与15年同期销量比较!I26*100</f>
        <v>4.5832472711044261</v>
      </c>
    </row>
    <row r="30" spans="1:13">
      <c r="A30" s="29" t="s">
        <v>88</v>
      </c>
      <c r="B30" s="30">
        <v>19325.330000000002</v>
      </c>
      <c r="C30" s="31">
        <f>(B30-[2]与15年同期销量比较!B27)/[2]与15年同期销量比较!B27*100</f>
        <v>-5.7967291428014249</v>
      </c>
      <c r="D30" s="30">
        <v>217182.47</v>
      </c>
      <c r="E30" s="31">
        <f>(D30-[2]与15年同期销量比较!C27)/[2]与15年同期销量比较!C27*100</f>
        <v>6.3648797916177084</v>
      </c>
      <c r="F30" s="30">
        <v>27150.8416</v>
      </c>
      <c r="G30" s="31">
        <f>(F30-[2]与15年同期销量比较!D27)/[2]与15年同期销量比较!D27*100</f>
        <v>28.25545222653983</v>
      </c>
      <c r="H30" s="30">
        <v>264984.5196</v>
      </c>
      <c r="I30" s="31">
        <f>(H30-[2]与15年同期销量比较!E27)/[2]与15年同期销量比较!E27*100</f>
        <v>24.810625302922201</v>
      </c>
      <c r="J30" s="30">
        <f t="shared" si="0"/>
        <v>46476.171600000001</v>
      </c>
      <c r="K30" s="31">
        <f>(J30-[2]与15年同期销量比较!F27)/[2]与15年同期销量比较!F27*100</f>
        <v>11.496838839027587</v>
      </c>
      <c r="L30" s="30">
        <f t="shared" si="1"/>
        <v>482166.98959999997</v>
      </c>
      <c r="M30" s="31">
        <f>(L30-[2]与15年同期销量比较!I27)/[2]与15年同期销量比较!I27*100</f>
        <v>15.767628260826841</v>
      </c>
    </row>
    <row r="31" spans="1:13">
      <c r="A31" s="29" t="s">
        <v>89</v>
      </c>
      <c r="B31" s="30">
        <v>62781.27</v>
      </c>
      <c r="C31" s="31">
        <f>(B31-[2]与15年同期销量比较!B28)/[2]与15年同期销量比较!B28*100</f>
        <v>15.811298180021122</v>
      </c>
      <c r="D31" s="30">
        <v>601362.80000000005</v>
      </c>
      <c r="E31" s="31">
        <f>(D31-[2]与15年同期销量比较!C28)/[2]与15年同期销量比较!C28*100</f>
        <v>13.025753328757034</v>
      </c>
      <c r="F31" s="30">
        <v>60479.036500000002</v>
      </c>
      <c r="G31" s="31">
        <f>(F31-[2]与15年同期销量比较!D28)/[2]与15年同期销量比较!D28*100</f>
        <v>9.6193899228874624</v>
      </c>
      <c r="H31" s="30">
        <v>636380.94569999992</v>
      </c>
      <c r="I31" s="31">
        <f>(H31-[2]与15年同期销量比较!E28)/[2]与15年同期销量比较!E28*100</f>
        <v>23.592755604246918</v>
      </c>
      <c r="J31" s="30">
        <f t="shared" si="0"/>
        <v>123260.30650000001</v>
      </c>
      <c r="K31" s="31">
        <f>(J31-[2]与15年同期销量比较!F28)/[2]与15年同期销量比较!F28*100</f>
        <v>12.6881191296119</v>
      </c>
      <c r="L31" s="30">
        <f t="shared" si="1"/>
        <v>1237743.7456999999</v>
      </c>
      <c r="M31" s="31">
        <f>(L31-[2]与15年同期销量比较!I28)/[2]与15年同期销量比较!I28*100</f>
        <v>18.222672790555318</v>
      </c>
    </row>
    <row r="32" spans="1:13">
      <c r="A32" s="29" t="s">
        <v>90</v>
      </c>
      <c r="B32" s="30">
        <v>12577.91</v>
      </c>
      <c r="C32" s="31">
        <f>(B32-[2]与15年同期销量比较!B29)/[2]与15年同期销量比较!B29*100</f>
        <v>17.954914604457151</v>
      </c>
      <c r="D32" s="30">
        <v>123766.74</v>
      </c>
      <c r="E32" s="31">
        <f>(D32-[2]与15年同期销量比较!C29)/[2]与15年同期销量比较!C29*100</f>
        <v>43.208280912692501</v>
      </c>
      <c r="F32" s="30">
        <v>6715.2835999999998</v>
      </c>
      <c r="G32" s="31">
        <f>(F32-[2]与15年同期销量比较!D29)/[2]与15年同期销量比较!D29*100</f>
        <v>34.510924910539494</v>
      </c>
      <c r="H32" s="30">
        <v>57542.433299999997</v>
      </c>
      <c r="I32" s="31">
        <f>(H32-[2]与15年同期销量比较!E29)/[2]与15年同期销量比较!E29*100</f>
        <v>34.209569465814319</v>
      </c>
      <c r="J32" s="30">
        <f t="shared" si="0"/>
        <v>19293.193599999999</v>
      </c>
      <c r="K32" s="31">
        <f>(J32-[2]与15年同期销量比较!F29)/[2]与15年同期销量比较!F29*100</f>
        <v>23.234383837840834</v>
      </c>
      <c r="L32" s="30">
        <f t="shared" si="1"/>
        <v>181309.17329999999</v>
      </c>
      <c r="M32" s="31">
        <f>(L32-[2]与15年同期销量比较!I29)/[2]与15年同期销量比较!I29*100</f>
        <v>40.224350269529076</v>
      </c>
    </row>
    <row r="33" spans="1:13">
      <c r="A33" s="29" t="s">
        <v>91</v>
      </c>
      <c r="B33" s="30">
        <v>69543.58</v>
      </c>
      <c r="C33" s="31">
        <f>(B33-[2]与15年同期销量比较!B30)/[2]与15年同期销量比较!B30*100</f>
        <v>1.2848119489535654</v>
      </c>
      <c r="D33" s="30">
        <v>714450.8</v>
      </c>
      <c r="E33" s="31">
        <f>(D33-[2]与15年同期销量比较!C30)/[2]与15年同期销量比较!C30*100</f>
        <v>5.3174343814301883</v>
      </c>
      <c r="F33" s="30">
        <v>77231.668000000005</v>
      </c>
      <c r="G33" s="31">
        <f>(F33-[2]与15年同期销量比较!D30)/[2]与15年同期销量比较!D30*100</f>
        <v>87.37270158306498</v>
      </c>
      <c r="H33" s="30">
        <v>472854.02389999997</v>
      </c>
      <c r="I33" s="31">
        <f>(H33-[2]与15年同期销量比较!E30)/[2]与15年同期销量比较!E30*100</f>
        <v>48.722823747744521</v>
      </c>
      <c r="J33" s="30">
        <f t="shared" si="0"/>
        <v>146775.24800000002</v>
      </c>
      <c r="K33" s="31">
        <f>(J33-[2]与15年同期销量比较!F30)/[2]与15年同期销量比较!F30*100</f>
        <v>33.578230437406809</v>
      </c>
      <c r="L33" s="30">
        <f t="shared" si="1"/>
        <v>1187304.8239</v>
      </c>
      <c r="M33" s="31">
        <f>(L33-[2]与15年同期销量比较!I30)/[2]与15年同期销量比较!I30*100</f>
        <v>19.16883117146422</v>
      </c>
    </row>
    <row r="34" spans="1:13">
      <c r="A34" s="29" t="s">
        <v>92</v>
      </c>
      <c r="B34" s="30">
        <v>38620.120000000003</v>
      </c>
      <c r="C34" s="31">
        <f>(B34-[2]与15年同期销量比较!B31)/[2]与15年同期销量比较!B31*100</f>
        <v>0.66482367028750888</v>
      </c>
      <c r="D34" s="30">
        <v>369882.64</v>
      </c>
      <c r="E34" s="31">
        <f>(D34-[2]与15年同期销量比较!C31)/[2]与15年同期销量比较!C31*100</f>
        <v>-1.0007397323527427</v>
      </c>
      <c r="F34" s="30">
        <v>23920.9679</v>
      </c>
      <c r="G34" s="31">
        <f>(F34-[2]与15年同期销量比较!D31)/[2]与15年同期销量比较!D31*100</f>
        <v>14.431369807475269</v>
      </c>
      <c r="H34" s="30">
        <v>212472.52889999995</v>
      </c>
      <c r="I34" s="31">
        <f>(H34-[2]与15年同期销量比较!E31)/[2]与15年同期销量比较!E31*100</f>
        <v>16.516720420338803</v>
      </c>
      <c r="J34" s="30">
        <f t="shared" si="0"/>
        <v>62541.087899999999</v>
      </c>
      <c r="K34" s="31">
        <f>(J34-[2]与15年同期销量比较!F31)/[2]与15年同期销量比较!F31*100</f>
        <v>5.5202694196402353</v>
      </c>
      <c r="L34" s="30">
        <f t="shared" si="1"/>
        <v>582355.16889999993</v>
      </c>
      <c r="M34" s="31">
        <f>(L34-[2]与15年同期销量比较!I31)/[2]与15年同期销量比较!I31*100</f>
        <v>4.7447912961353591</v>
      </c>
    </row>
    <row r="35" spans="1:13">
      <c r="A35" s="29" t="s">
        <v>93</v>
      </c>
      <c r="B35" s="30">
        <v>13077.47</v>
      </c>
      <c r="C35" s="31">
        <f>(B35-[2]与15年同期销量比较!B32)/[2]与15年同期销量比较!B32*100</f>
        <v>30.615088362021613</v>
      </c>
      <c r="D35" s="30">
        <v>124169.03</v>
      </c>
      <c r="E35" s="31">
        <f>(D35-[2]与15年同期销量比较!C32)/[2]与15年同期销量比较!C32*100</f>
        <v>32.985389485729058</v>
      </c>
      <c r="F35" s="30">
        <v>6365.3922000000002</v>
      </c>
      <c r="G35" s="31">
        <f>(F35-[2]与15年同期销量比较!D32)/[2]与15年同期销量比较!D32*100</f>
        <v>45.691187130344261</v>
      </c>
      <c r="H35" s="30">
        <v>49015.751400000008</v>
      </c>
      <c r="I35" s="31">
        <f>(H35-[2]与15年同期销量比较!E32)/[2]与15年同期销量比较!E32*100</f>
        <v>5.3533528559714929</v>
      </c>
      <c r="J35" s="30">
        <f t="shared" si="0"/>
        <v>19442.8622</v>
      </c>
      <c r="K35" s="31">
        <f>(J35-[2]与15年同期销量比较!F32)/[2]与15年同期销量比较!F32*100</f>
        <v>35.195264078350533</v>
      </c>
      <c r="L35" s="30">
        <f t="shared" si="1"/>
        <v>173184.78140000001</v>
      </c>
      <c r="M35" s="31">
        <f>(L35-[2]与15年同期销量比较!I32)/[2]与15年同期销量比较!I32*100</f>
        <v>23.795794625707728</v>
      </c>
    </row>
    <row r="36" spans="1:13">
      <c r="A36" s="29" t="s">
        <v>94</v>
      </c>
      <c r="B36" s="30">
        <v>17274.509999999998</v>
      </c>
      <c r="C36" s="31">
        <f>(B36-[2]与15年同期销量比较!B33)/[2]与15年同期销量比较!B33*100</f>
        <v>34.861968470680431</v>
      </c>
      <c r="D36" s="30">
        <v>138386.34</v>
      </c>
      <c r="E36" s="31">
        <f>(D36-[2]与15年同期销量比较!C33)/[2]与15年同期销量比较!C33*100</f>
        <v>9.3757466481204865</v>
      </c>
      <c r="F36" s="30">
        <v>8188.1961000000001</v>
      </c>
      <c r="G36" s="31">
        <f>(F36-[2]与15年同期销量比较!D33)/[2]与15年同期销量比较!D33*100</f>
        <v>21.269071170769717</v>
      </c>
      <c r="H36" s="30">
        <v>83395.131600000008</v>
      </c>
      <c r="I36" s="31">
        <f>(H36-[2]与15年同期销量比较!E33)/[2]与15年同期销量比较!E33*100</f>
        <v>16.593708880711191</v>
      </c>
      <c r="J36" s="30">
        <f t="shared" si="0"/>
        <v>25462.706099999999</v>
      </c>
      <c r="K36" s="31">
        <f>(J36-[2]与15年同期销量比较!F33)/[2]与15年同期销量比较!F33*100</f>
        <v>30.169984545976419</v>
      </c>
      <c r="L36" s="30">
        <f t="shared" si="1"/>
        <v>221781.47159999999</v>
      </c>
      <c r="M36" s="31">
        <f>(L36-[2]与15年同期销量比较!I33)/[2]与15年同期销量比较!I33*100</f>
        <v>11.982531608466738</v>
      </c>
    </row>
    <row r="37" spans="1:13">
      <c r="A37" s="29" t="s">
        <v>95</v>
      </c>
      <c r="B37" s="30">
        <v>33074.730000000003</v>
      </c>
      <c r="C37" s="31">
        <f>(B37-[2]与15年同期销量比较!B34)/[2]与15年同期销量比较!B34*100</f>
        <v>2.4351424626631437</v>
      </c>
      <c r="D37" s="30">
        <v>348256.21</v>
      </c>
      <c r="E37" s="31">
        <f>(D37-[2]与15年同期销量比较!C34)/[2]与15年同期销量比较!C34*100</f>
        <v>5.9216652310342281</v>
      </c>
      <c r="F37" s="30">
        <v>25763.913800000002</v>
      </c>
      <c r="G37" s="31">
        <f>(F37-[2]与15年同期销量比较!D34)/[2]与15年同期销量比较!D34*100</f>
        <v>58.588560779989471</v>
      </c>
      <c r="H37" s="30">
        <v>229271.68749999994</v>
      </c>
      <c r="I37" s="31">
        <f>(H37-[2]与15年同期销量比较!E34)/[2]与15年同期销量比较!E34*100</f>
        <v>35.956789996987901</v>
      </c>
      <c r="J37" s="30">
        <f t="shared" si="0"/>
        <v>58838.643800000005</v>
      </c>
      <c r="K37" s="31">
        <f>(J37-[2]与15年同期销量比较!F34)/[2]与15年同期销量比较!F34*100</f>
        <v>21.231259562068157</v>
      </c>
      <c r="L37" s="30">
        <f t="shared" si="1"/>
        <v>577527.89749999996</v>
      </c>
      <c r="M37" s="31">
        <f>(L37-[2]与15年同期销量比较!I34)/[2]与15年同期销量比较!I34*100</f>
        <v>16.104149286622949</v>
      </c>
    </row>
    <row r="38" spans="1:13">
      <c r="A38" s="29" t="s">
        <v>96</v>
      </c>
      <c r="B38" s="30">
        <f>SUM(B7:B37)</f>
        <v>1730691.7800000003</v>
      </c>
      <c r="C38" s="31">
        <f>(B38-[2]与15年同期销量比较!B35)/[2]与15年同期销量比较!B35*100</f>
        <v>5.9713988161272749</v>
      </c>
      <c r="D38" s="30">
        <f>SUM(D7:D37)</f>
        <v>16864664.330000002</v>
      </c>
      <c r="E38" s="31">
        <f>(D38-[2]与15年同期销量比较!C35)/[2]与15年同期销量比较!C35*100</f>
        <v>2.0396936088704005</v>
      </c>
      <c r="F38" s="30">
        <f>SUM(F7:F37)</f>
        <v>1651999.6381040001</v>
      </c>
      <c r="G38" s="31">
        <f>(F38-[2]与15年同期销量比较!D35)/[2]与15年同期销量比较!D35*100</f>
        <v>10.854372395250833</v>
      </c>
      <c r="H38" s="30">
        <f>SUM(H7:H37)</f>
        <v>15491868.174199998</v>
      </c>
      <c r="I38" s="31">
        <f>(H38-[2]与15年同期销量比较!E35)/[2]与15年同期销量比较!E35*100</f>
        <v>12.3757317720621</v>
      </c>
      <c r="J38" s="30">
        <f t="shared" si="0"/>
        <v>3382691.4181040004</v>
      </c>
      <c r="K38" s="31">
        <f>(J38-[2]与15年同期销量比较!F35)/[2]与15年同期销量比较!F35*100</f>
        <v>8.3011644748196201</v>
      </c>
      <c r="L38" s="30">
        <f t="shared" si="1"/>
        <v>32356532.5042</v>
      </c>
      <c r="M38" s="31">
        <f>(L38-[2]与15年同期销量比较!I35)/[2]与15年同期销量比较!I35*100</f>
        <v>6.7402764763424399</v>
      </c>
    </row>
  </sheetData>
  <mergeCells count="18">
    <mergeCell ref="J5:J6"/>
    <mergeCell ref="L5:L6"/>
    <mergeCell ref="A1:M1"/>
    <mergeCell ref="L2:M2"/>
    <mergeCell ref="A3:A6"/>
    <mergeCell ref="B3:E3"/>
    <mergeCell ref="F3:I3"/>
    <mergeCell ref="J3:M3"/>
    <mergeCell ref="B4:C4"/>
    <mergeCell ref="D4:E4"/>
    <mergeCell ref="F4:G4"/>
    <mergeCell ref="H4:I4"/>
    <mergeCell ref="J4:K4"/>
    <mergeCell ref="L4:M4"/>
    <mergeCell ref="B5:B6"/>
    <mergeCell ref="D5:D6"/>
    <mergeCell ref="F5:F6"/>
    <mergeCell ref="H5:H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2016-11-22T08:01:49Z</dcterms:modified>
</cp:coreProperties>
</file>