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2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24519"/>
</workbook>
</file>

<file path=xl/calcChain.xml><?xml version="1.0" encoding="utf-8"?>
<calcChain xmlns="http://schemas.openxmlformats.org/spreadsheetml/2006/main">
  <c r="H38" i="3"/>
  <c r="I38" s="1"/>
  <c r="F38"/>
  <c r="G38" s="1"/>
  <c r="D38"/>
  <c r="E38" s="1"/>
  <c r="B38"/>
  <c r="C38" s="1"/>
  <c r="L37"/>
  <c r="M37" s="1"/>
  <c r="J37"/>
  <c r="K37" s="1"/>
  <c r="I37"/>
  <c r="G37"/>
  <c r="E37"/>
  <c r="C37"/>
  <c r="L36"/>
  <c r="M36" s="1"/>
  <c r="J36"/>
  <c r="K36" s="1"/>
  <c r="I36"/>
  <c r="G36"/>
  <c r="E36"/>
  <c r="C36"/>
  <c r="L35"/>
  <c r="M35" s="1"/>
  <c r="J35"/>
  <c r="K35" s="1"/>
  <c r="I35"/>
  <c r="G35"/>
  <c r="E35"/>
  <c r="C35"/>
  <c r="L34"/>
  <c r="M34" s="1"/>
  <c r="J34"/>
  <c r="K34" s="1"/>
  <c r="I34"/>
  <c r="G34"/>
  <c r="E34"/>
  <c r="C34"/>
  <c r="L33"/>
  <c r="M33" s="1"/>
  <c r="J33"/>
  <c r="K33" s="1"/>
  <c r="I33"/>
  <c r="G33"/>
  <c r="E33"/>
  <c r="C33"/>
  <c r="L32"/>
  <c r="M32" s="1"/>
  <c r="J32"/>
  <c r="K32" s="1"/>
  <c r="I32"/>
  <c r="G32"/>
  <c r="E32"/>
  <c r="C32"/>
  <c r="L31"/>
  <c r="M31" s="1"/>
  <c r="J31"/>
  <c r="K31" s="1"/>
  <c r="I31"/>
  <c r="G31"/>
  <c r="E31"/>
  <c r="C31"/>
  <c r="L30"/>
  <c r="M30" s="1"/>
  <c r="J30"/>
  <c r="K30" s="1"/>
  <c r="I30"/>
  <c r="G30"/>
  <c r="E30"/>
  <c r="C30"/>
  <c r="L29"/>
  <c r="M29" s="1"/>
  <c r="J29"/>
  <c r="K29" s="1"/>
  <c r="I29"/>
  <c r="G29"/>
  <c r="E29"/>
  <c r="C29"/>
  <c r="L28"/>
  <c r="M28" s="1"/>
  <c r="J28"/>
  <c r="K28" s="1"/>
  <c r="I28"/>
  <c r="G28"/>
  <c r="E28"/>
  <c r="C28"/>
  <c r="L27"/>
  <c r="M27" s="1"/>
  <c r="J27"/>
  <c r="K27" s="1"/>
  <c r="I27"/>
  <c r="G27"/>
  <c r="E27"/>
  <c r="C27"/>
  <c r="L26"/>
  <c r="M26" s="1"/>
  <c r="J26"/>
  <c r="K26" s="1"/>
  <c r="I26"/>
  <c r="G26"/>
  <c r="E26"/>
  <c r="C26"/>
  <c r="L25"/>
  <c r="M25" s="1"/>
  <c r="J25"/>
  <c r="K25" s="1"/>
  <c r="I25"/>
  <c r="G25"/>
  <c r="E25"/>
  <c r="C25"/>
  <c r="L24"/>
  <c r="M24" s="1"/>
  <c r="J24"/>
  <c r="K24" s="1"/>
  <c r="I24"/>
  <c r="G24"/>
  <c r="E24"/>
  <c r="C24"/>
  <c r="L23"/>
  <c r="M23" s="1"/>
  <c r="J23"/>
  <c r="K23" s="1"/>
  <c r="I23"/>
  <c r="G23"/>
  <c r="E23"/>
  <c r="C23"/>
  <c r="L22"/>
  <c r="M22" s="1"/>
  <c r="J22"/>
  <c r="K22" s="1"/>
  <c r="I22"/>
  <c r="G22"/>
  <c r="E22"/>
  <c r="C22"/>
  <c r="L21"/>
  <c r="M21" s="1"/>
  <c r="J21"/>
  <c r="K21" s="1"/>
  <c r="I21"/>
  <c r="G21"/>
  <c r="E21"/>
  <c r="C21"/>
  <c r="L20"/>
  <c r="M20" s="1"/>
  <c r="J20"/>
  <c r="K20" s="1"/>
  <c r="I20"/>
  <c r="G20"/>
  <c r="E20"/>
  <c r="C20"/>
  <c r="L19"/>
  <c r="M19" s="1"/>
  <c r="J19"/>
  <c r="K19" s="1"/>
  <c r="I19"/>
  <c r="G19"/>
  <c r="E19"/>
  <c r="C19"/>
  <c r="L18"/>
  <c r="M18" s="1"/>
  <c r="J18"/>
  <c r="K18" s="1"/>
  <c r="I18"/>
  <c r="G18"/>
  <c r="E18"/>
  <c r="C18"/>
  <c r="L17"/>
  <c r="M17" s="1"/>
  <c r="J17"/>
  <c r="K17" s="1"/>
  <c r="I17"/>
  <c r="G17"/>
  <c r="E17"/>
  <c r="C17"/>
  <c r="L16"/>
  <c r="M16" s="1"/>
  <c r="J16"/>
  <c r="K16" s="1"/>
  <c r="I16"/>
  <c r="G16"/>
  <c r="E16"/>
  <c r="C16"/>
  <c r="L15"/>
  <c r="M15" s="1"/>
  <c r="J15"/>
  <c r="K15" s="1"/>
  <c r="I15"/>
  <c r="G15"/>
  <c r="E15"/>
  <c r="C15"/>
  <c r="L14"/>
  <c r="M14" s="1"/>
  <c r="J14"/>
  <c r="K14" s="1"/>
  <c r="I14"/>
  <c r="G14"/>
  <c r="E14"/>
  <c r="C14"/>
  <c r="L13"/>
  <c r="M13" s="1"/>
  <c r="J13"/>
  <c r="K13" s="1"/>
  <c r="I13"/>
  <c r="G13"/>
  <c r="E13"/>
  <c r="C13"/>
  <c r="L12"/>
  <c r="M12" s="1"/>
  <c r="J12"/>
  <c r="K12" s="1"/>
  <c r="I12"/>
  <c r="G12"/>
  <c r="E12"/>
  <c r="C12"/>
  <c r="L11"/>
  <c r="M11" s="1"/>
  <c r="J11"/>
  <c r="K11" s="1"/>
  <c r="I11"/>
  <c r="G11"/>
  <c r="E11"/>
  <c r="C11"/>
  <c r="L10"/>
  <c r="M10" s="1"/>
  <c r="J10"/>
  <c r="K10" s="1"/>
  <c r="I10"/>
  <c r="G10"/>
  <c r="E10"/>
  <c r="C10"/>
  <c r="L9"/>
  <c r="M9" s="1"/>
  <c r="J9"/>
  <c r="K9" s="1"/>
  <c r="I9"/>
  <c r="G9"/>
  <c r="E9"/>
  <c r="C9"/>
  <c r="L8"/>
  <c r="M8" s="1"/>
  <c r="J8"/>
  <c r="K8" s="1"/>
  <c r="I8"/>
  <c r="G8"/>
  <c r="E8"/>
  <c r="C8"/>
  <c r="L7"/>
  <c r="M7" s="1"/>
  <c r="J7"/>
  <c r="K7" s="1"/>
  <c r="I7"/>
  <c r="G7"/>
  <c r="E7"/>
  <c r="C7"/>
  <c r="G21" i="2"/>
  <c r="F21"/>
  <c r="H21" s="1"/>
  <c r="C21"/>
  <c r="B21"/>
  <c r="E21" s="1"/>
  <c r="G20"/>
  <c r="F20"/>
  <c r="H20" s="1"/>
  <c r="E20"/>
  <c r="C20"/>
  <c r="B20"/>
  <c r="D20" s="1"/>
  <c r="G19"/>
  <c r="F19"/>
  <c r="H19" s="1"/>
  <c r="C19"/>
  <c r="B19"/>
  <c r="E19" s="1"/>
  <c r="G18"/>
  <c r="F18"/>
  <c r="H18" s="1"/>
  <c r="E18"/>
  <c r="C18"/>
  <c r="B18"/>
  <c r="D18" s="1"/>
  <c r="G17"/>
  <c r="F17"/>
  <c r="H17" s="1"/>
  <c r="C17"/>
  <c r="B17"/>
  <c r="E17" s="1"/>
  <c r="C16"/>
  <c r="H15"/>
  <c r="E15"/>
  <c r="D15"/>
  <c r="H14"/>
  <c r="E14"/>
  <c r="D14"/>
  <c r="H13"/>
  <c r="E13"/>
  <c r="D13"/>
  <c r="H12"/>
  <c r="E12"/>
  <c r="D12"/>
  <c r="G11"/>
  <c r="F11"/>
  <c r="H11" s="1"/>
  <c r="C11"/>
  <c r="B11"/>
  <c r="E11" s="1"/>
  <c r="H10"/>
  <c r="E10"/>
  <c r="D10"/>
  <c r="H9"/>
  <c r="E9"/>
  <c r="D9"/>
  <c r="H8"/>
  <c r="E8"/>
  <c r="D8"/>
  <c r="H7"/>
  <c r="E7"/>
  <c r="D7"/>
  <c r="G6"/>
  <c r="G16" s="1"/>
  <c r="F6"/>
  <c r="F16" s="1"/>
  <c r="H16" s="1"/>
  <c r="E6"/>
  <c r="C6"/>
  <c r="B6"/>
  <c r="B16" s="1"/>
  <c r="K18" i="1"/>
  <c r="J18"/>
  <c r="I18"/>
  <c r="H18"/>
  <c r="E18"/>
  <c r="D18"/>
  <c r="C18"/>
  <c r="B18"/>
  <c r="L16"/>
  <c r="F16"/>
  <c r="N16" s="1"/>
  <c r="L15"/>
  <c r="F15"/>
  <c r="N15" s="1"/>
  <c r="L14"/>
  <c r="F14"/>
  <c r="N14" s="1"/>
  <c r="L13"/>
  <c r="F13"/>
  <c r="N13" s="1"/>
  <c r="L12"/>
  <c r="F12"/>
  <c r="N12" s="1"/>
  <c r="L11"/>
  <c r="F11"/>
  <c r="N11" s="1"/>
  <c r="L10"/>
  <c r="F10"/>
  <c r="N10" s="1"/>
  <c r="L9"/>
  <c r="F9"/>
  <c r="N9" s="1"/>
  <c r="L8"/>
  <c r="F8"/>
  <c r="N8" s="1"/>
  <c r="L7"/>
  <c r="F7"/>
  <c r="N7" s="1"/>
  <c r="M6"/>
  <c r="M7" s="1"/>
  <c r="M8" s="1"/>
  <c r="M9" s="1"/>
  <c r="M10" s="1"/>
  <c r="M11" s="1"/>
  <c r="M12" s="1"/>
  <c r="M13" s="1"/>
  <c r="M14" s="1"/>
  <c r="M15" s="1"/>
  <c r="M16" s="1"/>
  <c r="L6"/>
  <c r="G6"/>
  <c r="G7" s="1"/>
  <c r="G8" s="1"/>
  <c r="G9" s="1"/>
  <c r="G10" s="1"/>
  <c r="G11" s="1"/>
  <c r="G12" s="1"/>
  <c r="G13" s="1"/>
  <c r="G14" s="1"/>
  <c r="G15" s="1"/>
  <c r="G16" s="1"/>
  <c r="F6"/>
  <c r="N6" s="1"/>
  <c r="N18" s="1"/>
  <c r="J38" i="3" l="1"/>
  <c r="K38" s="1"/>
  <c r="L38"/>
  <c r="M38" s="1"/>
  <c r="D16" i="2"/>
  <c r="E16"/>
  <c r="D11"/>
  <c r="D17"/>
  <c r="D19"/>
  <c r="D21"/>
  <c r="D6"/>
  <c r="H6"/>
</calcChain>
</file>

<file path=xl/sharedStrings.xml><?xml version="1.0" encoding="utf-8"?>
<sst xmlns="http://schemas.openxmlformats.org/spreadsheetml/2006/main" count="126" uniqueCount="97">
  <si>
    <t>附件1：</t>
    <phoneticPr fontId="3" type="noConversion"/>
  </si>
  <si>
    <r>
      <t>2016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11</t>
    </r>
    <r>
      <rPr>
        <sz val="16"/>
        <rFont val="黑体"/>
        <family val="3"/>
        <charset val="134"/>
      </rPr>
      <t>月全国彩票销售情况表</t>
    </r>
    <phoneticPr fontId="3" type="noConversion"/>
  </si>
  <si>
    <r>
      <t xml:space="preserve"> </t>
    </r>
    <r>
      <rPr>
        <sz val="10"/>
        <rFont val="宋体"/>
        <charset val="134"/>
      </rPr>
      <t>单位：亿元</t>
    </r>
    <phoneticPr fontId="3" type="noConversion"/>
  </si>
  <si>
    <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charset val="134"/>
      </rPr>
      <t>份</t>
    </r>
    <phoneticPr fontId="3" type="noConversion"/>
  </si>
  <si>
    <t>福利彩票</t>
    <phoneticPr fontId="3" type="noConversion"/>
  </si>
  <si>
    <t xml:space="preserve">    体育彩票</t>
    <phoneticPr fontId="3" type="noConversion"/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</si>
  <si>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charset val="134"/>
      </rPr>
      <t>计</t>
    </r>
    <phoneticPr fontId="3" type="noConversion"/>
  </si>
  <si>
    <t>乐透数字型</t>
    <phoneticPr fontId="3" type="noConversion"/>
  </si>
  <si>
    <t>即开型</t>
    <phoneticPr fontId="3" type="noConversion"/>
  </si>
  <si>
    <t>视频型</t>
    <phoneticPr fontId="3" type="noConversion"/>
  </si>
  <si>
    <t>基诺型</t>
    <phoneticPr fontId="3" type="noConversion"/>
  </si>
  <si>
    <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charset val="134"/>
      </rPr>
      <t>计</t>
    </r>
    <phoneticPr fontId="3" type="noConversion"/>
  </si>
  <si>
    <t>1至本月累计</t>
    <phoneticPr fontId="3" type="noConversion"/>
  </si>
  <si>
    <t>竞猜型</t>
    <phoneticPr fontId="3" type="noConversion"/>
  </si>
  <si>
    <r>
      <t xml:space="preserve">1    </t>
    </r>
    <r>
      <rPr>
        <sz val="10"/>
        <rFont val="宋体"/>
        <charset val="134"/>
      </rPr>
      <t>月</t>
    </r>
    <phoneticPr fontId="3" type="noConversion"/>
  </si>
  <si>
    <r>
      <t xml:space="preserve">2     </t>
    </r>
    <r>
      <rPr>
        <sz val="10"/>
        <rFont val="宋体"/>
        <charset val="134"/>
      </rPr>
      <t>月</t>
    </r>
    <phoneticPr fontId="3" type="noConversion"/>
  </si>
  <si>
    <r>
      <t xml:space="preserve">3     </t>
    </r>
    <r>
      <rPr>
        <sz val="10"/>
        <rFont val="宋体"/>
        <charset val="134"/>
      </rPr>
      <t>月</t>
    </r>
    <phoneticPr fontId="3" type="noConversion"/>
  </si>
  <si>
    <r>
      <t xml:space="preserve">4    </t>
    </r>
    <r>
      <rPr>
        <sz val="10"/>
        <rFont val="宋体"/>
        <charset val="134"/>
      </rPr>
      <t>月</t>
    </r>
  </si>
  <si>
    <r>
      <t xml:space="preserve">5    </t>
    </r>
    <r>
      <rPr>
        <sz val="10"/>
        <rFont val="宋体"/>
        <charset val="134"/>
      </rPr>
      <t>月</t>
    </r>
  </si>
  <si>
    <r>
      <t xml:space="preserve">6    </t>
    </r>
    <r>
      <rPr>
        <sz val="10"/>
        <rFont val="宋体"/>
        <charset val="134"/>
      </rPr>
      <t>月</t>
    </r>
  </si>
  <si>
    <r>
      <t xml:space="preserve">7    </t>
    </r>
    <r>
      <rPr>
        <sz val="10"/>
        <rFont val="宋体"/>
        <charset val="134"/>
      </rPr>
      <t>月</t>
    </r>
  </si>
  <si>
    <r>
      <t xml:space="preserve">8    </t>
    </r>
    <r>
      <rPr>
        <sz val="10"/>
        <rFont val="宋体"/>
        <charset val="134"/>
      </rPr>
      <t>月</t>
    </r>
  </si>
  <si>
    <r>
      <t xml:space="preserve">9    </t>
    </r>
    <r>
      <rPr>
        <sz val="10"/>
        <rFont val="宋体"/>
        <charset val="134"/>
      </rPr>
      <t>月</t>
    </r>
  </si>
  <si>
    <r>
      <t xml:space="preserve">10    </t>
    </r>
    <r>
      <rPr>
        <sz val="10"/>
        <rFont val="宋体"/>
        <charset val="134"/>
      </rPr>
      <t>月</t>
    </r>
  </si>
  <si>
    <r>
      <t xml:space="preserve">11    </t>
    </r>
    <r>
      <rPr>
        <sz val="10"/>
        <rFont val="宋体"/>
        <charset val="134"/>
      </rPr>
      <t>月</t>
    </r>
  </si>
  <si>
    <r>
      <t xml:space="preserve">12    </t>
    </r>
    <r>
      <rPr>
        <sz val="10"/>
        <rFont val="宋体"/>
        <charset val="134"/>
      </rPr>
      <t>月</t>
    </r>
  </si>
  <si>
    <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charset val="134"/>
      </rPr>
      <t>计</t>
    </r>
    <phoneticPr fontId="3" type="noConversion"/>
  </si>
  <si>
    <t>─</t>
    <phoneticPr fontId="3" type="noConversion"/>
  </si>
  <si>
    <t>附件2：</t>
    <phoneticPr fontId="3" type="noConversion"/>
  </si>
  <si>
    <r>
      <t xml:space="preserve">  2016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11</t>
    </r>
    <r>
      <rPr>
        <sz val="16"/>
        <rFont val="黑体"/>
        <family val="3"/>
        <charset val="134"/>
      </rPr>
      <t>月全国各类型彩票销售情况表</t>
    </r>
    <phoneticPr fontId="3" type="noConversion"/>
  </si>
  <si>
    <t>类型</t>
    <phoneticPr fontId="3" type="noConversion"/>
  </si>
  <si>
    <t>本月</t>
    <phoneticPr fontId="3" type="noConversion"/>
  </si>
  <si>
    <t>本年累计</t>
    <phoneticPr fontId="3" type="noConversion"/>
  </si>
  <si>
    <t>本年销售额</t>
    <phoneticPr fontId="3" type="noConversion"/>
  </si>
  <si>
    <t>上年销售额</t>
    <phoneticPr fontId="3" type="noConversion"/>
  </si>
  <si>
    <t>同比增长(%)</t>
    <phoneticPr fontId="3" type="noConversion"/>
  </si>
  <si>
    <t>环比增长(%)</t>
    <phoneticPr fontId="3" type="noConversion"/>
  </si>
  <si>
    <r>
      <t xml:space="preserve">    </t>
    </r>
    <r>
      <rPr>
        <b/>
        <sz val="10"/>
        <rFont val="宋体"/>
        <charset val="134"/>
      </rPr>
      <t>一、福利彩票</t>
    </r>
    <phoneticPr fontId="3" type="noConversion"/>
  </si>
  <si>
    <t xml:space="preserve">    （一）乐透数字型</t>
    <phoneticPr fontId="3" type="noConversion"/>
  </si>
  <si>
    <t xml:space="preserve">    （二）即开型</t>
    <phoneticPr fontId="3" type="noConversion"/>
  </si>
  <si>
    <t xml:space="preserve">    （三）视频型</t>
    <phoneticPr fontId="3" type="noConversion"/>
  </si>
  <si>
    <t xml:space="preserve">    （四）基诺型</t>
    <phoneticPr fontId="3" type="noConversion"/>
  </si>
  <si>
    <r>
      <t xml:space="preserve">    </t>
    </r>
    <r>
      <rPr>
        <b/>
        <sz val="10"/>
        <rFont val="宋体"/>
        <charset val="134"/>
      </rPr>
      <t>二、体育彩票</t>
    </r>
    <phoneticPr fontId="3" type="noConversion"/>
  </si>
  <si>
    <r>
      <t xml:space="preserve">         </t>
    </r>
    <r>
      <rPr>
        <sz val="10"/>
        <rFont val="宋体"/>
        <charset val="134"/>
      </rPr>
      <t>（一）乐透数字型</t>
    </r>
    <phoneticPr fontId="3" type="noConversion"/>
  </si>
  <si>
    <r>
      <t xml:space="preserve">         </t>
    </r>
    <r>
      <rPr>
        <sz val="10"/>
        <rFont val="宋体"/>
        <charset val="134"/>
      </rPr>
      <t>（二）竞猜型</t>
    </r>
    <phoneticPr fontId="3" type="noConversion"/>
  </si>
  <si>
    <r>
      <t xml:space="preserve">         </t>
    </r>
    <r>
      <rPr>
        <sz val="10"/>
        <rFont val="宋体"/>
        <charset val="134"/>
      </rPr>
      <t>（三）即开型</t>
    </r>
    <phoneticPr fontId="3" type="noConversion"/>
  </si>
  <si>
    <r>
      <t xml:space="preserve">         </t>
    </r>
    <r>
      <rPr>
        <sz val="10"/>
        <rFont val="宋体"/>
        <charset val="134"/>
      </rPr>
      <t>（四）视频型</t>
    </r>
    <phoneticPr fontId="3" type="noConversion"/>
  </si>
  <si>
    <r>
      <t xml:space="preserve">    </t>
    </r>
    <r>
      <rPr>
        <b/>
        <sz val="10"/>
        <rFont val="宋体"/>
        <charset val="134"/>
      </rPr>
      <t>三、合计</t>
    </r>
    <phoneticPr fontId="3" type="noConversion"/>
  </si>
  <si>
    <r>
      <t xml:space="preserve">          </t>
    </r>
    <r>
      <rPr>
        <sz val="10"/>
        <rFont val="宋体"/>
        <charset val="134"/>
      </rPr>
      <t>（一）乐透数字型</t>
    </r>
    <phoneticPr fontId="3" type="noConversion"/>
  </si>
  <si>
    <r>
      <t xml:space="preserve">          </t>
    </r>
    <r>
      <rPr>
        <sz val="10"/>
        <rFont val="宋体"/>
        <charset val="134"/>
      </rPr>
      <t>（二）竞猜型</t>
    </r>
    <phoneticPr fontId="3" type="noConversion"/>
  </si>
  <si>
    <r>
      <t xml:space="preserve">          </t>
    </r>
    <r>
      <rPr>
        <sz val="10"/>
        <rFont val="宋体"/>
        <charset val="134"/>
      </rPr>
      <t>（三）即开型</t>
    </r>
    <phoneticPr fontId="3" type="noConversion"/>
  </si>
  <si>
    <r>
      <t xml:space="preserve">          </t>
    </r>
    <r>
      <rPr>
        <sz val="10"/>
        <rFont val="宋体"/>
        <charset val="134"/>
      </rPr>
      <t>（四）视频型</t>
    </r>
    <phoneticPr fontId="3" type="noConversion"/>
  </si>
  <si>
    <r>
      <t xml:space="preserve">          </t>
    </r>
    <r>
      <rPr>
        <sz val="10"/>
        <rFont val="宋体"/>
        <charset val="134"/>
      </rPr>
      <t>（五）基诺型</t>
    </r>
    <phoneticPr fontId="3" type="noConversion"/>
  </si>
  <si>
    <r>
      <t>附件</t>
    </r>
    <r>
      <rPr>
        <sz val="14"/>
        <rFont val="Times New Roman"/>
        <family val="1"/>
      </rPr>
      <t xml:space="preserve">3:                                                       </t>
    </r>
    <r>
      <rPr>
        <sz val="16"/>
        <rFont val="Times New Roman"/>
        <family val="1"/>
      </rPr>
      <t xml:space="preserve"> 2016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11</t>
    </r>
    <r>
      <rPr>
        <sz val="16"/>
        <rFont val="黑体"/>
        <family val="3"/>
        <charset val="134"/>
      </rPr>
      <t>月全国各地区彩票销售情况表</t>
    </r>
    <phoneticPr fontId="12" type="noConversion"/>
  </si>
  <si>
    <t>单位：万元</t>
    <phoneticPr fontId="12" type="noConversion"/>
  </si>
  <si>
    <t>地区</t>
    <phoneticPr fontId="12" type="noConversion"/>
  </si>
  <si>
    <t>福利彩票</t>
    <phoneticPr fontId="12" type="noConversion"/>
  </si>
  <si>
    <t>体育彩票</t>
    <phoneticPr fontId="12" type="noConversion"/>
  </si>
  <si>
    <t>销售合计</t>
    <phoneticPr fontId="12" type="noConversion"/>
  </si>
  <si>
    <t>本月</t>
    <phoneticPr fontId="12" type="noConversion"/>
  </si>
  <si>
    <t>本年累计</t>
    <phoneticPr fontId="12" type="noConversion"/>
  </si>
  <si>
    <t>销售额</t>
  </si>
  <si>
    <t>比上年同</t>
    <phoneticPr fontId="12" type="noConversion"/>
  </si>
  <si>
    <t>销售额</t>
    <phoneticPr fontId="12" type="noConversion"/>
  </si>
  <si>
    <t>期增长%</t>
    <phoneticPr fontId="12" type="noConversion"/>
  </si>
  <si>
    <t>北京</t>
    <phoneticPr fontId="12" type="noConversion"/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</si>
  <si>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</si>
  <si>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</si>
  <si>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</si>
  <si>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</si>
  <si>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</si>
  <si>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</si>
  <si>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</si>
  <si>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</si>
  <si>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</si>
  <si>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</si>
  <si>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</si>
  <si>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</si>
  <si>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</si>
  <si>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</si>
  <si>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</si>
  <si>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</si>
  <si>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</si>
  <si>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</si>
  <si>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</si>
  <si>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</si>
  <si>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</si>
  <si>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</si>
  <si>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</si>
  <si>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</si>
  <si>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</si>
  <si>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</si>
  <si>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</si>
  <si>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</si>
  <si>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</si>
  <si>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</si>
  <si>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  <phoneticPr fontId="12" type="noConversion"/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</si>
</sst>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00_);[Red]\(0.0000\)"/>
    <numFmt numFmtId="178" formatCode="0.0000_ "/>
    <numFmt numFmtId="179" formatCode="0.00_);[Red]\(0.00\)"/>
    <numFmt numFmtId="180" formatCode="0.0%"/>
    <numFmt numFmtId="181" formatCode="0.0_ 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name val="黑体"/>
      <family val="3"/>
      <charset val="134"/>
    </font>
    <font>
      <sz val="9"/>
      <name val="宋体"/>
      <charset val="134"/>
    </font>
    <font>
      <sz val="16"/>
      <name val="Times New Roman"/>
      <family val="1"/>
    </font>
    <font>
      <sz val="16"/>
      <name val="黑体"/>
      <family val="3"/>
      <charset val="134"/>
    </font>
    <font>
      <sz val="10"/>
      <name val="Times New Roman"/>
      <family val="1"/>
    </font>
    <font>
      <sz val="10"/>
      <name val="宋体"/>
      <charset val="134"/>
    </font>
    <font>
      <sz val="10"/>
      <name val="黑体"/>
      <family val="3"/>
      <charset val="134"/>
    </font>
    <font>
      <b/>
      <sz val="10"/>
      <name val="Times New Roman"/>
      <family val="1"/>
    </font>
    <font>
      <b/>
      <sz val="10"/>
      <name val="宋体"/>
      <charset val="134"/>
    </font>
    <font>
      <sz val="14"/>
      <name val="Times New Roman"/>
      <family val="1"/>
    </font>
    <font>
      <sz val="9"/>
      <name val="宋体"/>
      <family val="3"/>
      <charset val="134"/>
    </font>
    <font>
      <sz val="11"/>
      <name val="Times New Roman"/>
      <family val="1"/>
    </font>
    <font>
      <sz val="11"/>
      <name val="仿宋_GB2312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/>
    </xf>
    <xf numFmtId="178" fontId="7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0" fontId="8" fillId="0" borderId="8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0" fontId="7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180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176" fontId="13" fillId="0" borderId="0" xfId="0" applyNumberFormat="1" applyFont="1" applyFill="1" applyAlignment="1">
      <alignment horizontal="left"/>
    </xf>
    <xf numFmtId="181" fontId="13" fillId="0" borderId="0" xfId="0" applyNumberFormat="1" applyFont="1" applyFill="1" applyAlignment="1">
      <alignment horizontal="left"/>
    </xf>
    <xf numFmtId="176" fontId="13" fillId="0" borderId="0" xfId="0" applyNumberFormat="1" applyFont="1" applyFill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76" fontId="15" fillId="0" borderId="6" xfId="0" applyNumberFormat="1" applyFont="1" applyFill="1" applyBorder="1" applyAlignment="1">
      <alignment horizontal="center" vertical="center"/>
    </xf>
    <xf numFmtId="181" fontId="15" fillId="0" borderId="1" xfId="0" applyNumberFormat="1" applyFont="1" applyFill="1" applyBorder="1" applyAlignment="1">
      <alignment horizontal="center" vertical="center"/>
    </xf>
    <xf numFmtId="181" fontId="15" fillId="0" borderId="5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179" fontId="6" fillId="0" borderId="6" xfId="0" applyNumberFormat="1" applyFont="1" applyFill="1" applyBorder="1" applyAlignment="1">
      <alignment horizontal="center" vertical="center"/>
    </xf>
    <xf numFmtId="181" fontId="6" fillId="0" borderId="6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上月"/>
    </sheetNames>
    <sheetDataSet>
      <sheetData sheetId="0" refreshError="1"/>
      <sheetData sheetId="1">
        <row r="2">
          <cell r="B2">
            <v>173.06917799999999</v>
          </cell>
        </row>
        <row r="3">
          <cell r="B3">
            <v>122.899602</v>
          </cell>
        </row>
        <row r="4">
          <cell r="B4">
            <v>12.262242000000001</v>
          </cell>
        </row>
        <row r="5">
          <cell r="B5">
            <v>37.729828000000005</v>
          </cell>
        </row>
        <row r="6">
          <cell r="B6">
            <v>0.177506</v>
          </cell>
        </row>
        <row r="7">
          <cell r="B7">
            <v>165.19996381040002</v>
          </cell>
        </row>
        <row r="8">
          <cell r="B8">
            <v>81.449455749999998</v>
          </cell>
        </row>
        <row r="9">
          <cell r="B9">
            <v>73.836746480000016</v>
          </cell>
        </row>
        <row r="10">
          <cell r="B10">
            <v>9.9050809843999996</v>
          </cell>
        </row>
        <row r="11">
          <cell r="B11">
            <v>8.6805960000000005E-3</v>
          </cell>
        </row>
        <row r="12">
          <cell r="B12">
            <v>338.26914181040001</v>
          </cell>
        </row>
        <row r="13">
          <cell r="B13">
            <v>204.34905774999999</v>
          </cell>
        </row>
        <row r="14">
          <cell r="B14">
            <v>73.836746480000016</v>
          </cell>
        </row>
        <row r="15">
          <cell r="B15">
            <v>22.167322984400002</v>
          </cell>
        </row>
        <row r="16">
          <cell r="B16">
            <v>37.738508596000003</v>
          </cell>
        </row>
        <row r="17">
          <cell r="B17">
            <v>0.177506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与15年同期销量比较"/>
      <sheetName val="图1"/>
      <sheetName val="Sheet1"/>
    </sheetNames>
    <sheetDataSet>
      <sheetData sheetId="0"/>
      <sheetData sheetId="1">
        <row r="4">
          <cell r="B4">
            <v>38387.54</v>
          </cell>
          <cell r="C4">
            <v>459202.45</v>
          </cell>
          <cell r="D4">
            <v>37304.674299999999</v>
          </cell>
          <cell r="E4">
            <v>459287.16940000007</v>
          </cell>
          <cell r="F4">
            <v>75692.214299999992</v>
          </cell>
          <cell r="I4">
            <v>918489.61940000008</v>
          </cell>
        </row>
        <row r="5">
          <cell r="B5">
            <v>28059.360000000001</v>
          </cell>
          <cell r="C5">
            <v>346514.09</v>
          </cell>
          <cell r="D5">
            <v>18101.439200000001</v>
          </cell>
          <cell r="E5">
            <v>347360.67610000004</v>
          </cell>
          <cell r="F5">
            <v>46160.799200000001</v>
          </cell>
          <cell r="I5">
            <v>693874.76610000012</v>
          </cell>
        </row>
        <row r="6">
          <cell r="B6">
            <v>87576.53</v>
          </cell>
          <cell r="C6">
            <v>691757.56</v>
          </cell>
          <cell r="D6">
            <v>74909.988699999987</v>
          </cell>
          <cell r="E6">
            <v>812123.31949999998</v>
          </cell>
          <cell r="F6">
            <v>162486.51869999999</v>
          </cell>
          <cell r="I6">
            <v>1503880.8795</v>
          </cell>
        </row>
        <row r="7">
          <cell r="B7">
            <v>34861.040000000001</v>
          </cell>
          <cell r="C7">
            <v>386474.37</v>
          </cell>
          <cell r="D7">
            <v>16010.600399999999</v>
          </cell>
          <cell r="E7">
            <v>190329.9094</v>
          </cell>
          <cell r="F7">
            <v>50871.640400000004</v>
          </cell>
          <cell r="I7">
            <v>576804.2794</v>
          </cell>
        </row>
        <row r="8">
          <cell r="B8">
            <v>40020.480000000003</v>
          </cell>
          <cell r="C8">
            <v>491366.29</v>
          </cell>
          <cell r="D8">
            <v>32510.027499999993</v>
          </cell>
          <cell r="E8">
            <v>347989.75650000002</v>
          </cell>
          <cell r="F8">
            <v>72530.507499999992</v>
          </cell>
          <cell r="I8">
            <v>839356.04649999994</v>
          </cell>
        </row>
        <row r="9">
          <cell r="B9">
            <v>94535.21</v>
          </cell>
          <cell r="C9">
            <v>996098.86</v>
          </cell>
          <cell r="D9">
            <v>39469.039400000009</v>
          </cell>
          <cell r="E9">
            <v>454821.02520000003</v>
          </cell>
          <cell r="F9">
            <v>134004.24940000003</v>
          </cell>
          <cell r="I9">
            <v>1450919.8851999999</v>
          </cell>
        </row>
        <row r="10">
          <cell r="B10">
            <v>28511.77</v>
          </cell>
          <cell r="C10">
            <v>320517.65000000002</v>
          </cell>
          <cell r="D10">
            <v>29904.527300000002</v>
          </cell>
          <cell r="E10">
            <v>350106.96920000005</v>
          </cell>
          <cell r="F10">
            <v>58416.297300000006</v>
          </cell>
          <cell r="I10">
            <v>670624.61920000007</v>
          </cell>
        </row>
        <row r="11">
          <cell r="B11">
            <v>39801.35</v>
          </cell>
          <cell r="C11">
            <v>456146.62</v>
          </cell>
          <cell r="D11">
            <v>42700.831699999995</v>
          </cell>
          <cell r="E11">
            <v>539118.04830000002</v>
          </cell>
          <cell r="F11">
            <v>82502.181699999986</v>
          </cell>
          <cell r="I11">
            <v>995264.66830000002</v>
          </cell>
        </row>
        <row r="12">
          <cell r="B12">
            <v>35432</v>
          </cell>
          <cell r="C12">
            <v>391277.63</v>
          </cell>
          <cell r="D12">
            <v>25145.0762</v>
          </cell>
          <cell r="E12">
            <v>356962.81610000005</v>
          </cell>
          <cell r="F12">
            <v>60577.076199999996</v>
          </cell>
          <cell r="I12">
            <v>748240.44610000006</v>
          </cell>
        </row>
        <row r="13">
          <cell r="B13">
            <v>113996.74</v>
          </cell>
          <cell r="C13">
            <v>1279795.74</v>
          </cell>
          <cell r="D13">
            <v>139958.56937800001</v>
          </cell>
          <cell r="E13">
            <v>1553167.8959049997</v>
          </cell>
          <cell r="F13">
            <v>253955.30937800003</v>
          </cell>
          <cell r="I13">
            <v>2832963.6359049994</v>
          </cell>
        </row>
        <row r="14">
          <cell r="B14">
            <v>127990.69</v>
          </cell>
          <cell r="C14">
            <v>1320074.06</v>
          </cell>
          <cell r="D14">
            <v>86496.306399999987</v>
          </cell>
          <cell r="E14">
            <v>1000394.667</v>
          </cell>
          <cell r="F14">
            <v>214486.9964</v>
          </cell>
          <cell r="I14">
            <v>2320468.727</v>
          </cell>
        </row>
        <row r="15">
          <cell r="B15">
            <v>51084.6</v>
          </cell>
          <cell r="C15">
            <v>598376.62</v>
          </cell>
          <cell r="D15">
            <v>42064.132899999997</v>
          </cell>
          <cell r="E15">
            <v>471409.91880000004</v>
          </cell>
          <cell r="F15">
            <v>93148.732900000003</v>
          </cell>
          <cell r="I15">
            <v>1069786.5388</v>
          </cell>
        </row>
        <row r="16">
          <cell r="B16">
            <v>43993.33</v>
          </cell>
          <cell r="C16">
            <v>461872.28</v>
          </cell>
          <cell r="D16">
            <v>65801.402900000001</v>
          </cell>
          <cell r="E16">
            <v>707023.44469999999</v>
          </cell>
          <cell r="F16">
            <v>109794.7329</v>
          </cell>
          <cell r="I16">
            <v>1168895.7247000001</v>
          </cell>
        </row>
        <row r="17">
          <cell r="B17">
            <v>21323.81</v>
          </cell>
          <cell r="C17">
            <v>301318.37</v>
          </cell>
          <cell r="D17">
            <v>28442.648400000005</v>
          </cell>
          <cell r="E17">
            <v>433493.85939999996</v>
          </cell>
          <cell r="F17">
            <v>49766.458400000003</v>
          </cell>
          <cell r="I17">
            <v>734812.22939999995</v>
          </cell>
        </row>
        <row r="18">
          <cell r="B18">
            <v>123904.38</v>
          </cell>
          <cell r="C18">
            <v>1302502.56</v>
          </cell>
          <cell r="D18">
            <v>109859.1198</v>
          </cell>
          <cell r="E18">
            <v>1392754.2248000002</v>
          </cell>
          <cell r="F18">
            <v>233763.49979999999</v>
          </cell>
          <cell r="I18">
            <v>2695256.7848000005</v>
          </cell>
        </row>
        <row r="19">
          <cell r="B19">
            <v>46937.96</v>
          </cell>
          <cell r="C19">
            <v>565003.41</v>
          </cell>
          <cell r="D19">
            <v>92450.611499999999</v>
          </cell>
          <cell r="E19">
            <v>908533.40709999984</v>
          </cell>
          <cell r="F19">
            <v>139388.57149999999</v>
          </cell>
          <cell r="I19">
            <v>1473536.8170999999</v>
          </cell>
        </row>
        <row r="20">
          <cell r="B20">
            <v>90364.12</v>
          </cell>
          <cell r="C20">
            <v>853570.63</v>
          </cell>
          <cell r="D20">
            <v>34090.975900000005</v>
          </cell>
          <cell r="E20">
            <v>332006.6213</v>
          </cell>
          <cell r="F20">
            <v>124455.0959</v>
          </cell>
          <cell r="I20">
            <v>1185577.2513000001</v>
          </cell>
        </row>
        <row r="21">
          <cell r="B21">
            <v>65649.97</v>
          </cell>
          <cell r="C21">
            <v>703057.15</v>
          </cell>
          <cell r="D21">
            <v>37086.039900000003</v>
          </cell>
          <cell r="E21">
            <v>369512.31670000002</v>
          </cell>
          <cell r="F21">
            <v>102736.0099</v>
          </cell>
          <cell r="I21">
            <v>1072569.4667</v>
          </cell>
        </row>
        <row r="22">
          <cell r="B22">
            <v>177519.77</v>
          </cell>
          <cell r="C22">
            <v>1846998.67</v>
          </cell>
          <cell r="D22">
            <v>136722.83109999998</v>
          </cell>
          <cell r="E22">
            <v>1389868.8417</v>
          </cell>
          <cell r="F22">
            <v>314242.60109999997</v>
          </cell>
          <cell r="I22">
            <v>3236867.5116999997</v>
          </cell>
        </row>
        <row r="23">
          <cell r="B23">
            <v>35979.599999999999</v>
          </cell>
          <cell r="C23">
            <v>458678.37</v>
          </cell>
          <cell r="D23">
            <v>16334.565399999999</v>
          </cell>
          <cell r="E23">
            <v>175612.92350000003</v>
          </cell>
          <cell r="F23">
            <v>52314.165399999998</v>
          </cell>
          <cell r="I23">
            <v>634291.29350000003</v>
          </cell>
        </row>
        <row r="24">
          <cell r="B24">
            <v>15667.93</v>
          </cell>
          <cell r="C24">
            <v>159291.88</v>
          </cell>
          <cell r="D24">
            <v>10898.554370000002</v>
          </cell>
          <cell r="E24">
            <v>120253.74617999999</v>
          </cell>
          <cell r="F24">
            <v>26566.484370000002</v>
          </cell>
          <cell r="I24">
            <v>279545.62618000002</v>
          </cell>
        </row>
        <row r="25">
          <cell r="B25">
            <v>36920.07</v>
          </cell>
          <cell r="C25">
            <v>416343.54</v>
          </cell>
          <cell r="D25">
            <v>25877.338099999997</v>
          </cell>
          <cell r="E25">
            <v>278946.42170000006</v>
          </cell>
          <cell r="F25">
            <v>62797.408100000001</v>
          </cell>
          <cell r="I25">
            <v>695289.9617000001</v>
          </cell>
        </row>
        <row r="26">
          <cell r="B26">
            <v>70191.55</v>
          </cell>
          <cell r="C26">
            <v>746674.29</v>
          </cell>
          <cell r="D26">
            <v>36923.560600000004</v>
          </cell>
          <cell r="E26">
            <v>416692.51370000007</v>
          </cell>
          <cell r="F26">
            <v>107115.11060000001</v>
          </cell>
          <cell r="I26">
            <v>1163366.8037</v>
          </cell>
        </row>
        <row r="27">
          <cell r="B27">
            <v>21807.79</v>
          </cell>
          <cell r="C27">
            <v>225994.05</v>
          </cell>
          <cell r="D27">
            <v>22389.560699999998</v>
          </cell>
          <cell r="E27">
            <v>234698.82439999998</v>
          </cell>
          <cell r="F27">
            <v>44197.350699999995</v>
          </cell>
          <cell r="I27">
            <v>460692.87439999997</v>
          </cell>
        </row>
        <row r="28">
          <cell r="B28">
            <v>55768.4</v>
          </cell>
          <cell r="C28">
            <v>587826.61</v>
          </cell>
          <cell r="D28">
            <v>55218.530600000006</v>
          </cell>
          <cell r="E28">
            <v>570120.02509999997</v>
          </cell>
          <cell r="F28">
            <v>110986.93060000001</v>
          </cell>
          <cell r="I28">
            <v>1157946.6351000001</v>
          </cell>
        </row>
        <row r="29">
          <cell r="B29">
            <v>9479.43</v>
          </cell>
          <cell r="C29">
            <v>95903.72</v>
          </cell>
          <cell r="D29">
            <v>4638.1513999999997</v>
          </cell>
          <cell r="E29">
            <v>47513.211299999995</v>
          </cell>
          <cell r="F29">
            <v>14117.581399999999</v>
          </cell>
          <cell r="I29">
            <v>143416.9313</v>
          </cell>
        </row>
        <row r="30">
          <cell r="B30">
            <v>70941.8</v>
          </cell>
          <cell r="C30">
            <v>749320.27</v>
          </cell>
          <cell r="D30">
            <v>48092.754300000001</v>
          </cell>
          <cell r="E30">
            <v>366035.8997999999</v>
          </cell>
          <cell r="F30">
            <v>119034.5543</v>
          </cell>
          <cell r="I30">
            <v>1115356.1697999998</v>
          </cell>
        </row>
        <row r="31">
          <cell r="B31">
            <v>38318.519999999997</v>
          </cell>
          <cell r="C31">
            <v>411940.14</v>
          </cell>
          <cell r="D31">
            <v>20068.400300000001</v>
          </cell>
          <cell r="E31">
            <v>202422.08150000003</v>
          </cell>
          <cell r="F31">
            <v>58386.920299999998</v>
          </cell>
          <cell r="I31">
            <v>614362.22149999999</v>
          </cell>
        </row>
        <row r="32">
          <cell r="B32">
            <v>10810.46</v>
          </cell>
          <cell r="C32">
            <v>104180.88</v>
          </cell>
          <cell r="D32">
            <v>4000.3003000000003</v>
          </cell>
          <cell r="E32">
            <v>50525.39899999999</v>
          </cell>
          <cell r="F32">
            <v>14810.7603</v>
          </cell>
          <cell r="I32">
            <v>154706.27899999998</v>
          </cell>
        </row>
        <row r="33">
          <cell r="B33">
            <v>13028.73</v>
          </cell>
          <cell r="C33">
            <v>139552.51999999999</v>
          </cell>
          <cell r="D33">
            <v>7374.0497999999989</v>
          </cell>
          <cell r="E33">
            <v>78900.320300000007</v>
          </cell>
          <cell r="F33">
            <v>20402.779799999997</v>
          </cell>
          <cell r="I33">
            <v>218452.84029999998</v>
          </cell>
        </row>
        <row r="34">
          <cell r="B34">
            <v>33346.639999999999</v>
          </cell>
          <cell r="C34">
            <v>362133.21</v>
          </cell>
          <cell r="D34">
            <v>19974.433400000002</v>
          </cell>
          <cell r="E34">
            <v>188610.13560000001</v>
          </cell>
          <cell r="F34">
            <v>53321.073400000001</v>
          </cell>
          <cell r="I34">
            <v>550743.3456</v>
          </cell>
        </row>
        <row r="35">
          <cell r="B35">
            <v>1702211.5699999998</v>
          </cell>
          <cell r="C35">
            <v>18229764.490000002</v>
          </cell>
          <cell r="D35">
            <v>1360819.0421479999</v>
          </cell>
          <cell r="E35">
            <v>15146596.389185004</v>
          </cell>
          <cell r="F35">
            <v>3063030.6121480004</v>
          </cell>
          <cell r="I35">
            <v>33376360.879185006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F22" sqref="F22"/>
    </sheetView>
  </sheetViews>
  <sheetFormatPr defaultRowHeight="13.5"/>
  <cols>
    <col min="2" max="2" width="9.5" customWidth="1"/>
    <col min="7" max="7" width="9.875" customWidth="1"/>
    <col min="13" max="14" width="10.25" customWidth="1"/>
  </cols>
  <sheetData>
    <row r="1" spans="1:14" ht="18.75">
      <c r="A1" s="1" t="s">
        <v>0</v>
      </c>
    </row>
    <row r="2" spans="1:14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5" t="s">
        <v>2</v>
      </c>
    </row>
    <row r="4" spans="1:14">
      <c r="A4" s="6" t="s">
        <v>3</v>
      </c>
      <c r="B4" s="7" t="s">
        <v>4</v>
      </c>
      <c r="C4" s="8"/>
      <c r="D4" s="8"/>
      <c r="E4" s="8"/>
      <c r="F4" s="8"/>
      <c r="G4" s="9"/>
      <c r="H4" s="7" t="s">
        <v>5</v>
      </c>
      <c r="I4" s="8"/>
      <c r="J4" s="8"/>
      <c r="K4" s="8"/>
      <c r="L4" s="8"/>
      <c r="M4" s="10"/>
      <c r="N4" s="6" t="s">
        <v>6</v>
      </c>
    </row>
    <row r="5" spans="1:14">
      <c r="A5" s="11"/>
      <c r="B5" s="12" t="s">
        <v>7</v>
      </c>
      <c r="C5" s="13" t="s">
        <v>8</v>
      </c>
      <c r="D5" s="12" t="s">
        <v>9</v>
      </c>
      <c r="E5" s="12" t="s">
        <v>10</v>
      </c>
      <c r="F5" s="12" t="s">
        <v>11</v>
      </c>
      <c r="G5" s="14" t="s">
        <v>12</v>
      </c>
      <c r="H5" s="12" t="s">
        <v>7</v>
      </c>
      <c r="I5" s="12" t="s">
        <v>13</v>
      </c>
      <c r="J5" s="13" t="s">
        <v>8</v>
      </c>
      <c r="K5" s="15" t="s">
        <v>9</v>
      </c>
      <c r="L5" s="16" t="s">
        <v>11</v>
      </c>
      <c r="M5" s="12" t="s">
        <v>12</v>
      </c>
      <c r="N5" s="11"/>
    </row>
    <row r="6" spans="1:14">
      <c r="A6" s="17" t="s">
        <v>14</v>
      </c>
      <c r="B6" s="18">
        <v>129.050072</v>
      </c>
      <c r="C6" s="18">
        <v>12.728807000000002</v>
      </c>
      <c r="D6" s="18">
        <v>39.255853999999999</v>
      </c>
      <c r="E6" s="18">
        <v>0.23449499999999998</v>
      </c>
      <c r="F6" s="18">
        <f t="shared" ref="F6:F16" si="0">SUM(B6:E6)</f>
        <v>181.269228</v>
      </c>
      <c r="G6" s="18">
        <f>F6</f>
        <v>181.269228</v>
      </c>
      <c r="H6" s="18">
        <v>84.014945369999992</v>
      </c>
      <c r="I6" s="18">
        <v>49.383952740000005</v>
      </c>
      <c r="J6" s="18">
        <v>11.7406984491</v>
      </c>
      <c r="K6" s="18">
        <v>3.8538029999999998E-3</v>
      </c>
      <c r="L6" s="18">
        <f t="shared" ref="L6:L16" si="1">SUM(H6:K6)</f>
        <v>145.1434503621</v>
      </c>
      <c r="M6" s="18">
        <f>L6</f>
        <v>145.1434503621</v>
      </c>
      <c r="N6" s="18">
        <f t="shared" ref="N6:N16" si="2">F6+L6</f>
        <v>326.4126783621</v>
      </c>
    </row>
    <row r="7" spans="1:14">
      <c r="A7" s="17" t="s">
        <v>15</v>
      </c>
      <c r="B7" s="18">
        <v>81.372504000000006</v>
      </c>
      <c r="C7" s="18">
        <v>12.323509</v>
      </c>
      <c r="D7" s="18">
        <v>29.559890000000003</v>
      </c>
      <c r="E7" s="18">
        <v>0.15173200000000001</v>
      </c>
      <c r="F7" s="18">
        <f t="shared" si="0"/>
        <v>123.40763500000001</v>
      </c>
      <c r="G7" s="18">
        <f t="shared" ref="G7:G16" si="3">G6+F7</f>
        <v>304.67686300000003</v>
      </c>
      <c r="H7" s="18">
        <v>54.919656339999996</v>
      </c>
      <c r="I7" s="18">
        <v>35.951317660000001</v>
      </c>
      <c r="J7" s="18">
        <v>10.259804021700001</v>
      </c>
      <c r="K7" s="18">
        <v>5.474301E-3</v>
      </c>
      <c r="L7" s="18">
        <f t="shared" si="1"/>
        <v>101.1362523227</v>
      </c>
      <c r="M7" s="18">
        <f t="shared" ref="M7:M16" si="4">M6+L7</f>
        <v>246.27970268479999</v>
      </c>
      <c r="N7" s="18">
        <f t="shared" si="2"/>
        <v>224.54388732270002</v>
      </c>
    </row>
    <row r="8" spans="1:14">
      <c r="A8" s="17" t="s">
        <v>16</v>
      </c>
      <c r="B8" s="18">
        <v>135.21618700000002</v>
      </c>
      <c r="C8" s="19">
        <v>14.500648999999999</v>
      </c>
      <c r="D8" s="19">
        <v>41.057340000000003</v>
      </c>
      <c r="E8" s="19">
        <v>0.35057699999999997</v>
      </c>
      <c r="F8" s="18">
        <f t="shared" si="0"/>
        <v>191.12475300000003</v>
      </c>
      <c r="G8" s="18">
        <f t="shared" si="3"/>
        <v>495.80161600000008</v>
      </c>
      <c r="H8" s="19">
        <v>91.670198839999998</v>
      </c>
      <c r="I8" s="19">
        <v>59.010264300000003</v>
      </c>
      <c r="J8" s="19">
        <v>15.068931136</v>
      </c>
      <c r="K8" s="19">
        <v>5.9406340000000002E-3</v>
      </c>
      <c r="L8" s="18">
        <f t="shared" si="1"/>
        <v>165.75533491000002</v>
      </c>
      <c r="M8" s="18">
        <f t="shared" si="4"/>
        <v>412.03503759479997</v>
      </c>
      <c r="N8" s="18">
        <f>F8+L8</f>
        <v>356.88008791000004</v>
      </c>
    </row>
    <row r="9" spans="1:14">
      <c r="A9" s="17" t="s">
        <v>17</v>
      </c>
      <c r="B9" s="19">
        <v>126.4105</v>
      </c>
      <c r="C9" s="19">
        <v>14.532477</v>
      </c>
      <c r="D9" s="19">
        <v>38.250084999999999</v>
      </c>
      <c r="E9" s="19">
        <v>0.30476700000000001</v>
      </c>
      <c r="F9" s="18">
        <f t="shared" si="0"/>
        <v>179.497829</v>
      </c>
      <c r="G9" s="18">
        <f t="shared" si="3"/>
        <v>675.29944500000011</v>
      </c>
      <c r="H9" s="19">
        <v>93.414902639999994</v>
      </c>
      <c r="I9" s="19">
        <v>64.206404160000005</v>
      </c>
      <c r="J9" s="19">
        <v>11.759600799599999</v>
      </c>
      <c r="K9" s="19">
        <v>1.0667614000000002E-2</v>
      </c>
      <c r="L9" s="18">
        <f t="shared" si="1"/>
        <v>169.39157521360002</v>
      </c>
      <c r="M9" s="18">
        <f t="shared" si="4"/>
        <v>581.42661280840002</v>
      </c>
      <c r="N9" s="18">
        <f t="shared" si="2"/>
        <v>348.88940421360002</v>
      </c>
    </row>
    <row r="10" spans="1:14">
      <c r="A10" s="17" t="s">
        <v>18</v>
      </c>
      <c r="B10" s="19">
        <v>131.81963099999999</v>
      </c>
      <c r="C10" s="19">
        <v>14.385942999999999</v>
      </c>
      <c r="D10" s="19">
        <v>37.290709</v>
      </c>
      <c r="E10" s="19">
        <v>0.24517600000000001</v>
      </c>
      <c r="F10" s="18">
        <f t="shared" si="0"/>
        <v>183.74145899999996</v>
      </c>
      <c r="G10" s="18">
        <f t="shared" si="3"/>
        <v>859.04090400000007</v>
      </c>
      <c r="H10" s="19">
        <v>89.363181679999997</v>
      </c>
      <c r="I10" s="19">
        <v>60.955875900000002</v>
      </c>
      <c r="J10" s="19">
        <v>12.1254910645</v>
      </c>
      <c r="K10" s="19">
        <v>6.5044609999999996E-3</v>
      </c>
      <c r="L10" s="18">
        <f t="shared" si="1"/>
        <v>162.45105310549999</v>
      </c>
      <c r="M10" s="18">
        <f t="shared" si="4"/>
        <v>743.87766591390005</v>
      </c>
      <c r="N10" s="18">
        <f t="shared" si="2"/>
        <v>346.19251210549999</v>
      </c>
    </row>
    <row r="11" spans="1:14">
      <c r="A11" s="17" t="s">
        <v>19</v>
      </c>
      <c r="B11" s="19">
        <v>117.31348600000001</v>
      </c>
      <c r="C11" s="19">
        <v>10.576886</v>
      </c>
      <c r="D11" s="19">
        <v>35.718342</v>
      </c>
      <c r="E11" s="19">
        <v>0.19908199999999998</v>
      </c>
      <c r="F11" s="19">
        <f t="shared" si="0"/>
        <v>163.80779600000002</v>
      </c>
      <c r="G11" s="18">
        <f t="shared" si="3"/>
        <v>1022.8487000000001</v>
      </c>
      <c r="H11" s="19">
        <v>79.174216700000002</v>
      </c>
      <c r="I11" s="19">
        <v>84.315444580000005</v>
      </c>
      <c r="J11" s="19">
        <v>12.3082151702</v>
      </c>
      <c r="K11" s="19">
        <v>4.6136859999999997E-3</v>
      </c>
      <c r="L11" s="19">
        <f t="shared" si="1"/>
        <v>175.80249013620002</v>
      </c>
      <c r="M11" s="18">
        <f t="shared" si="4"/>
        <v>919.68015605010009</v>
      </c>
      <c r="N11" s="18">
        <f t="shared" si="2"/>
        <v>339.61028613620005</v>
      </c>
    </row>
    <row r="12" spans="1:14">
      <c r="A12" s="17" t="s">
        <v>20</v>
      </c>
      <c r="B12" s="19">
        <v>120.60883899999999</v>
      </c>
      <c r="C12" s="19">
        <v>9.556875999999999</v>
      </c>
      <c r="D12" s="19">
        <v>35.874195</v>
      </c>
      <c r="E12" s="19">
        <v>0.178643</v>
      </c>
      <c r="F12" s="19">
        <f t="shared" si="0"/>
        <v>166.21855299999996</v>
      </c>
      <c r="G12" s="18">
        <f t="shared" si="3"/>
        <v>1189.0672530000002</v>
      </c>
      <c r="H12" s="19">
        <v>77.602539550000003</v>
      </c>
      <c r="I12" s="19">
        <v>70.779946459999991</v>
      </c>
      <c r="J12" s="19">
        <v>9.4176361517999982</v>
      </c>
      <c r="K12" s="19">
        <v>6.3798740000000007E-3</v>
      </c>
      <c r="L12" s="19">
        <f t="shared" si="1"/>
        <v>157.80650203579998</v>
      </c>
      <c r="M12" s="18">
        <f t="shared" si="4"/>
        <v>1077.4866580859</v>
      </c>
      <c r="N12" s="18">
        <f t="shared" si="2"/>
        <v>324.02505503579994</v>
      </c>
    </row>
    <row r="13" spans="1:14">
      <c r="A13" s="17" t="s">
        <v>21</v>
      </c>
      <c r="B13" s="19">
        <v>112.706198</v>
      </c>
      <c r="C13" s="19">
        <v>9.643796</v>
      </c>
      <c r="D13" s="19">
        <v>36.281174</v>
      </c>
      <c r="E13" s="19">
        <v>0.25940599999999997</v>
      </c>
      <c r="F13" s="19">
        <f t="shared" si="0"/>
        <v>158.89057400000002</v>
      </c>
      <c r="G13" s="18">
        <f t="shared" si="3"/>
        <v>1347.9578270000002</v>
      </c>
      <c r="H13" s="19">
        <v>77.929872669999995</v>
      </c>
      <c r="I13" s="19">
        <v>63.755359759999983</v>
      </c>
      <c r="J13" s="19">
        <v>9.5360803351999976</v>
      </c>
      <c r="K13" s="19">
        <v>5.9438819999999993E-3</v>
      </c>
      <c r="L13" s="19">
        <f t="shared" si="1"/>
        <v>151.22725664719997</v>
      </c>
      <c r="M13" s="18">
        <f t="shared" si="4"/>
        <v>1228.7139147331</v>
      </c>
      <c r="N13" s="18">
        <f t="shared" si="2"/>
        <v>310.11783064719998</v>
      </c>
    </row>
    <row r="14" spans="1:14">
      <c r="A14" s="17" t="s">
        <v>22</v>
      </c>
      <c r="B14" s="19">
        <v>116.784325</v>
      </c>
      <c r="C14" s="19">
        <v>12.592200999999999</v>
      </c>
      <c r="D14" s="19">
        <v>35.855519999999999</v>
      </c>
      <c r="E14" s="19">
        <v>0.20738200000000001</v>
      </c>
      <c r="F14" s="19">
        <f t="shared" si="0"/>
        <v>165.43942799999996</v>
      </c>
      <c r="G14" s="18">
        <f t="shared" si="3"/>
        <v>1513.3972550000001</v>
      </c>
      <c r="H14" s="19">
        <v>74.067160209999983</v>
      </c>
      <c r="I14" s="19">
        <v>69.656262499999997</v>
      </c>
      <c r="J14" s="19">
        <v>11.544874732500002</v>
      </c>
      <c r="K14" s="19">
        <v>4.6414340000000007E-3</v>
      </c>
      <c r="L14" s="19">
        <f t="shared" si="1"/>
        <v>155.27293887649998</v>
      </c>
      <c r="M14" s="18">
        <f t="shared" si="4"/>
        <v>1383.9868536095998</v>
      </c>
      <c r="N14" s="18">
        <f t="shared" si="2"/>
        <v>320.71236687649991</v>
      </c>
    </row>
    <row r="15" spans="1:14">
      <c r="A15" s="17" t="s">
        <v>23</v>
      </c>
      <c r="B15" s="19">
        <v>122.899602</v>
      </c>
      <c r="C15" s="19">
        <v>12.262242000000001</v>
      </c>
      <c r="D15" s="19">
        <v>37.729828000000005</v>
      </c>
      <c r="E15" s="19">
        <v>0.177506</v>
      </c>
      <c r="F15" s="19">
        <f t="shared" si="0"/>
        <v>173.06917799999999</v>
      </c>
      <c r="G15" s="18">
        <f t="shared" si="3"/>
        <v>1686.4664330000001</v>
      </c>
      <c r="H15" s="19">
        <v>81.449455749999998</v>
      </c>
      <c r="I15" s="19">
        <v>73.836746480000016</v>
      </c>
      <c r="J15" s="19">
        <v>9.9050809843999996</v>
      </c>
      <c r="K15" s="19">
        <v>8.6805960000000005E-3</v>
      </c>
      <c r="L15" s="19">
        <f t="shared" si="1"/>
        <v>165.19996381040002</v>
      </c>
      <c r="M15" s="18">
        <f t="shared" si="4"/>
        <v>1549.1868174199999</v>
      </c>
      <c r="N15" s="18">
        <f t="shared" si="2"/>
        <v>338.26914181040001</v>
      </c>
    </row>
    <row r="16" spans="1:14">
      <c r="A16" s="17" t="s">
        <v>24</v>
      </c>
      <c r="B16" s="19">
        <v>129.62806799999998</v>
      </c>
      <c r="C16" s="19">
        <v>11.433185999999999</v>
      </c>
      <c r="D16" s="19">
        <v>37.366472999999999</v>
      </c>
      <c r="E16" s="19">
        <v>0.183143</v>
      </c>
      <c r="F16" s="19">
        <f t="shared" si="0"/>
        <v>178.61087000000001</v>
      </c>
      <c r="G16" s="18">
        <f t="shared" si="3"/>
        <v>1865.077303</v>
      </c>
      <c r="H16" s="19">
        <v>87.330603969999999</v>
      </c>
      <c r="I16" s="19">
        <v>69.026547440000002</v>
      </c>
      <c r="J16" s="19">
        <v>9.8477870764999995</v>
      </c>
      <c r="K16" s="19">
        <v>7.1409529999999976E-3</v>
      </c>
      <c r="L16" s="19">
        <f t="shared" si="1"/>
        <v>166.2120794395</v>
      </c>
      <c r="M16" s="18">
        <f t="shared" si="4"/>
        <v>1715.3988968594999</v>
      </c>
      <c r="N16" s="18">
        <f t="shared" si="2"/>
        <v>344.82294943950001</v>
      </c>
    </row>
    <row r="17" spans="1:14">
      <c r="A17" s="17" t="s">
        <v>25</v>
      </c>
      <c r="B17" s="20"/>
      <c r="C17" s="20"/>
      <c r="D17" s="20"/>
      <c r="E17" s="20"/>
      <c r="F17" s="21"/>
      <c r="G17" s="20"/>
      <c r="H17" s="20"/>
      <c r="I17" s="20"/>
      <c r="J17" s="20"/>
      <c r="K17" s="20"/>
      <c r="L17" s="20"/>
      <c r="M17" s="20"/>
      <c r="N17" s="20"/>
    </row>
    <row r="18" spans="1:14">
      <c r="A18" s="12" t="s">
        <v>26</v>
      </c>
      <c r="B18" s="18">
        <f>SUM(B6:B17)</f>
        <v>1323.8094120000001</v>
      </c>
      <c r="C18" s="18">
        <f>SUM(C6:C17)</f>
        <v>134.53657200000001</v>
      </c>
      <c r="D18" s="18">
        <f>SUM(D6:D17)</f>
        <v>404.23941000000002</v>
      </c>
      <c r="E18" s="18">
        <f>SUM(E6:E17)</f>
        <v>2.4919090000000002</v>
      </c>
      <c r="F18" s="18" t="s">
        <v>27</v>
      </c>
      <c r="G18" s="18" t="s">
        <v>27</v>
      </c>
      <c r="H18" s="18">
        <f>SUM(H6:H17)</f>
        <v>890.93673371999989</v>
      </c>
      <c r="I18" s="18">
        <f>SUM(I6:I17)</f>
        <v>700.87812198000006</v>
      </c>
      <c r="J18" s="18">
        <f>SUM(J6:J17)</f>
        <v>123.51419992150001</v>
      </c>
      <c r="K18" s="18">
        <f>SUM(K6:K17)</f>
        <v>6.9841237999999986E-2</v>
      </c>
      <c r="L18" s="18" t="s">
        <v>27</v>
      </c>
      <c r="M18" s="18" t="s">
        <v>27</v>
      </c>
      <c r="N18" s="18">
        <f>SUM(N6:N17)</f>
        <v>3580.4761998595</v>
      </c>
    </row>
  </sheetData>
  <mergeCells count="5">
    <mergeCell ref="A2:N2"/>
    <mergeCell ref="A4:A5"/>
    <mergeCell ref="B4:G4"/>
    <mergeCell ref="H4:L4"/>
    <mergeCell ref="N4:N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J18" sqref="J18"/>
    </sheetView>
  </sheetViews>
  <sheetFormatPr defaultRowHeight="13.5"/>
  <cols>
    <col min="1" max="1" width="18" customWidth="1"/>
    <col min="5" max="5" width="9.75" customWidth="1"/>
    <col min="6" max="6" width="10.625" customWidth="1"/>
    <col min="7" max="7" width="11.875" customWidth="1"/>
    <col min="8" max="8" width="9.875" customWidth="1"/>
  </cols>
  <sheetData>
    <row r="1" spans="1:8" ht="18.75">
      <c r="A1" s="1" t="s">
        <v>28</v>
      </c>
    </row>
    <row r="2" spans="1:8" ht="20.25">
      <c r="A2" s="22" t="s">
        <v>29</v>
      </c>
      <c r="B2" s="22"/>
      <c r="C2" s="22"/>
      <c r="D2" s="22"/>
      <c r="E2" s="22"/>
      <c r="F2" s="22"/>
      <c r="G2" s="22"/>
      <c r="H2" s="22"/>
    </row>
    <row r="3" spans="1:8">
      <c r="A3" s="23"/>
      <c r="B3" s="23"/>
      <c r="C3" s="23"/>
      <c r="D3" s="24"/>
      <c r="E3" s="24"/>
      <c r="F3" s="23"/>
      <c r="G3" s="23"/>
      <c r="H3" s="23"/>
    </row>
    <row r="4" spans="1:8">
      <c r="A4" s="25" t="s">
        <v>30</v>
      </c>
      <c r="B4" s="25" t="s">
        <v>31</v>
      </c>
      <c r="C4" s="25"/>
      <c r="D4" s="25"/>
      <c r="E4" s="25"/>
      <c r="F4" s="25" t="s">
        <v>32</v>
      </c>
      <c r="G4" s="25"/>
      <c r="H4" s="25"/>
    </row>
    <row r="5" spans="1:8">
      <c r="A5" s="25"/>
      <c r="B5" s="12" t="s">
        <v>33</v>
      </c>
      <c r="C5" s="12" t="s">
        <v>34</v>
      </c>
      <c r="D5" s="26" t="s">
        <v>35</v>
      </c>
      <c r="E5" s="26" t="s">
        <v>36</v>
      </c>
      <c r="F5" s="12" t="s">
        <v>33</v>
      </c>
      <c r="G5" s="12" t="s">
        <v>34</v>
      </c>
      <c r="H5" s="26" t="s">
        <v>35</v>
      </c>
    </row>
    <row r="6" spans="1:8">
      <c r="A6" s="27" t="s">
        <v>37</v>
      </c>
      <c r="B6" s="18">
        <f>SUM(B7:B10)</f>
        <v>178.61087000000001</v>
      </c>
      <c r="C6" s="18">
        <f>SUM(C7:C10)</f>
        <v>170.22109999999998</v>
      </c>
      <c r="D6" s="28">
        <f>(B6-C6)/C6</f>
        <v>4.9287485511490807E-2</v>
      </c>
      <c r="E6" s="28">
        <f>(B6-[1]上月!B2)/[1]上月!B2</f>
        <v>3.2020097766917298E-2</v>
      </c>
      <c r="F6" s="18">
        <f>SUM(F7:F10)</f>
        <v>1865.0773030000003</v>
      </c>
      <c r="G6" s="18">
        <f>SUM(G7:G10)</f>
        <v>1822.976388</v>
      </c>
      <c r="H6" s="28">
        <f>(F6-G6)/G6</f>
        <v>2.3094602473809008E-2</v>
      </c>
    </row>
    <row r="7" spans="1:8">
      <c r="A7" s="29" t="s">
        <v>38</v>
      </c>
      <c r="B7" s="18">
        <v>129.62806799999998</v>
      </c>
      <c r="C7" s="18">
        <v>121.1056</v>
      </c>
      <c r="D7" s="28">
        <f t="shared" ref="D7:D18" si="0">(B7-C7)/C7</f>
        <v>7.0372204092956803E-2</v>
      </c>
      <c r="E7" s="28">
        <f>(B7-[1]上月!B3)/[1]上月!B3</f>
        <v>5.4747663055898121E-2</v>
      </c>
      <c r="F7" s="18">
        <v>1323.8094120000001</v>
      </c>
      <c r="G7" s="18">
        <v>1286.4395930000001</v>
      </c>
      <c r="H7" s="28">
        <f>(F7-G7)/G7</f>
        <v>2.9049027411269985E-2</v>
      </c>
    </row>
    <row r="8" spans="1:8">
      <c r="A8" s="29" t="s">
        <v>39</v>
      </c>
      <c r="B8" s="18">
        <v>11.433185999999999</v>
      </c>
      <c r="C8" s="18">
        <v>13.1731</v>
      </c>
      <c r="D8" s="28">
        <f>(B8-C8)/C8</f>
        <v>-0.13208083139124432</v>
      </c>
      <c r="E8" s="28">
        <f>(B8-[1]上月!B4)/[1]上月!B4</f>
        <v>-6.7610474495610293E-2</v>
      </c>
      <c r="F8" s="18">
        <v>134.53657200000001</v>
      </c>
      <c r="G8" s="18">
        <v>146.291946</v>
      </c>
      <c r="H8" s="28">
        <f>(F8-G8)/G8</f>
        <v>-8.0355578836855374E-2</v>
      </c>
    </row>
    <row r="9" spans="1:8">
      <c r="A9" s="29" t="s">
        <v>40</v>
      </c>
      <c r="B9" s="18">
        <v>37.366472999999999</v>
      </c>
      <c r="C9" s="18">
        <v>35.711599999999997</v>
      </c>
      <c r="D9" s="28">
        <f>(B9-C9)/C9</f>
        <v>4.6339928762643014E-2</v>
      </c>
      <c r="E9" s="28">
        <f>(B9-[1]上月!B5)/[1]上月!B5</f>
        <v>-9.6304441144021546E-3</v>
      </c>
      <c r="F9" s="18">
        <v>404.23941000000002</v>
      </c>
      <c r="G9" s="18">
        <v>386.14948199999998</v>
      </c>
      <c r="H9" s="28">
        <f>(F9-G9)/G9</f>
        <v>4.6846956536898951E-2</v>
      </c>
    </row>
    <row r="10" spans="1:8">
      <c r="A10" s="29" t="s">
        <v>41</v>
      </c>
      <c r="B10" s="18">
        <v>0.183143</v>
      </c>
      <c r="C10" s="18">
        <v>0.23080000000000001</v>
      </c>
      <c r="D10" s="28">
        <f>(B10-C10)/C10</f>
        <v>-0.20648613518197576</v>
      </c>
      <c r="E10" s="28">
        <f>(B10-[1]上月!B6)/[1]上月!B6</f>
        <v>3.1756673013869974E-2</v>
      </c>
      <c r="F10" s="18">
        <v>2.4919090000000002</v>
      </c>
      <c r="G10" s="18">
        <v>4.0953670000000004</v>
      </c>
      <c r="H10" s="28">
        <f>(F10-G10)/G10</f>
        <v>-0.39152974568579568</v>
      </c>
    </row>
    <row r="11" spans="1:8">
      <c r="A11" s="27" t="s">
        <v>42</v>
      </c>
      <c r="B11" s="18">
        <f>SUM(B12:B15)</f>
        <v>166.2120794395</v>
      </c>
      <c r="C11" s="18">
        <f>SUM(C12:C15)</f>
        <v>136.08199999999999</v>
      </c>
      <c r="D11" s="28">
        <f t="shared" si="0"/>
        <v>0.22141120382930887</v>
      </c>
      <c r="E11" s="28">
        <f>(B11-[1]上月!B7)/[1]上月!B7</f>
        <v>6.1266092664619808E-3</v>
      </c>
      <c r="F11" s="18">
        <f>SUM(F12:F15)</f>
        <v>1715.3988968594999</v>
      </c>
      <c r="G11" s="18">
        <f>SUM(G12:G15)</f>
        <v>1514.6596966472998</v>
      </c>
      <c r="H11" s="28">
        <f t="shared" ref="H11:H18" si="1">(F11-G11)/G11</f>
        <v>0.13253089169569671</v>
      </c>
    </row>
    <row r="12" spans="1:8">
      <c r="A12" s="30" t="s">
        <v>43</v>
      </c>
      <c r="B12" s="18">
        <v>87.330603969999999</v>
      </c>
      <c r="C12" s="18">
        <v>76.480900000000005</v>
      </c>
      <c r="D12" s="28">
        <f t="shared" si="0"/>
        <v>0.1418616147299521</v>
      </c>
      <c r="E12" s="28">
        <f>(B12-[1]上月!B8)/[1]上月!B8</f>
        <v>7.220610826487936E-2</v>
      </c>
      <c r="F12" s="18">
        <v>890.93673371999989</v>
      </c>
      <c r="G12" s="18">
        <v>851.74320176000003</v>
      </c>
      <c r="H12" s="28">
        <f t="shared" si="1"/>
        <v>4.6015667491107984E-2</v>
      </c>
    </row>
    <row r="13" spans="1:8">
      <c r="A13" s="30" t="s">
        <v>44</v>
      </c>
      <c r="B13" s="18">
        <v>69.026547440000002</v>
      </c>
      <c r="C13" s="18">
        <v>50.867199999999997</v>
      </c>
      <c r="D13" s="28">
        <f t="shared" si="0"/>
        <v>0.3569952236411677</v>
      </c>
      <c r="E13" s="28">
        <f>(B13-[1]上月!B9)/[1]上月!B9</f>
        <v>-6.5146411093600143E-2</v>
      </c>
      <c r="F13" s="18">
        <v>700.87812198000006</v>
      </c>
      <c r="G13" s="18">
        <v>534.74711053999999</v>
      </c>
      <c r="H13" s="28">
        <f t="shared" si="1"/>
        <v>0.31067210680621937</v>
      </c>
    </row>
    <row r="14" spans="1:8">
      <c r="A14" s="30" t="s">
        <v>45</v>
      </c>
      <c r="B14" s="18">
        <v>9.8477870764999995</v>
      </c>
      <c r="C14" s="18">
        <v>8.7295999999999996</v>
      </c>
      <c r="D14" s="28">
        <f>(B14-C14)/C14</f>
        <v>0.12809144479701245</v>
      </c>
      <c r="E14" s="28">
        <f>(B14-[1]上月!B10)/[1]上月!B10</f>
        <v>-5.7842947463261638E-3</v>
      </c>
      <c r="F14" s="18">
        <v>123.51419992150001</v>
      </c>
      <c r="G14" s="18">
        <v>128.11688982430002</v>
      </c>
      <c r="H14" s="28">
        <f t="shared" si="1"/>
        <v>-3.5925707446630609E-2</v>
      </c>
    </row>
    <row r="15" spans="1:8">
      <c r="A15" s="30" t="s">
        <v>46</v>
      </c>
      <c r="B15" s="18">
        <v>7.1409529999999976E-3</v>
      </c>
      <c r="C15" s="18">
        <v>4.3E-3</v>
      </c>
      <c r="D15" s="28">
        <f>(B15-C15)/C15</f>
        <v>0.660686744186046</v>
      </c>
      <c r="E15" s="28">
        <f>(B15-[1]上月!B11)/[1]上月!B11</f>
        <v>-0.17736604721611313</v>
      </c>
      <c r="F15" s="18">
        <v>6.9841237999999986E-2</v>
      </c>
      <c r="G15" s="18">
        <v>5.2494523000000001E-2</v>
      </c>
      <c r="H15" s="28">
        <f t="shared" si="1"/>
        <v>0.33044809265149405</v>
      </c>
    </row>
    <row r="16" spans="1:8">
      <c r="A16" s="27" t="s">
        <v>47</v>
      </c>
      <c r="B16" s="18">
        <f>B6+B11</f>
        <v>344.82294943950001</v>
      </c>
      <c r="C16" s="18">
        <f>SUM(C17:C21)</f>
        <v>306.30309999999997</v>
      </c>
      <c r="D16" s="28">
        <f t="shared" si="0"/>
        <v>0.12575729543546912</v>
      </c>
      <c r="E16" s="28">
        <f>(B16-[1]上月!B12)/[1]上月!B12</f>
        <v>1.9374535891817778E-2</v>
      </c>
      <c r="F16" s="18">
        <f>F6+F11</f>
        <v>3580.4761998595004</v>
      </c>
      <c r="G16" s="18">
        <f>G6+G11</f>
        <v>3337.6360846472999</v>
      </c>
      <c r="H16" s="28">
        <f t="shared" si="1"/>
        <v>7.2758116539197934E-2</v>
      </c>
    </row>
    <row r="17" spans="1:8">
      <c r="A17" s="30" t="s">
        <v>48</v>
      </c>
      <c r="B17" s="18">
        <f>B7+B12</f>
        <v>216.95867196999998</v>
      </c>
      <c r="C17" s="18">
        <f>C7+C12</f>
        <v>197.5865</v>
      </c>
      <c r="D17" s="28">
        <f>(B17-C17)/C17</f>
        <v>9.8044005891090649E-2</v>
      </c>
      <c r="E17" s="28">
        <f>(B17-[1]上月!B13)/[1]上月!B13</f>
        <v>6.1706250857425343E-2</v>
      </c>
      <c r="F17" s="18">
        <f>F7+F12</f>
        <v>2214.7461457199997</v>
      </c>
      <c r="G17" s="18">
        <f>G7+G12</f>
        <v>2138.18279476</v>
      </c>
      <c r="H17" s="28">
        <f t="shared" si="1"/>
        <v>3.5807673295113945E-2</v>
      </c>
    </row>
    <row r="18" spans="1:8">
      <c r="A18" s="30" t="s">
        <v>49</v>
      </c>
      <c r="B18" s="18">
        <f>B13</f>
        <v>69.026547440000002</v>
      </c>
      <c r="C18" s="18">
        <f>C13</f>
        <v>50.867199999999997</v>
      </c>
      <c r="D18" s="28">
        <f t="shared" si="0"/>
        <v>0.3569952236411677</v>
      </c>
      <c r="E18" s="28">
        <f>(B18-[1]上月!B14)/[1]上月!B14</f>
        <v>-6.5146411093600143E-2</v>
      </c>
      <c r="F18" s="18">
        <f>F13</f>
        <v>700.87812198000006</v>
      </c>
      <c r="G18" s="18">
        <f>G13</f>
        <v>534.74711053999999</v>
      </c>
      <c r="H18" s="28">
        <f t="shared" si="1"/>
        <v>0.31067210680621937</v>
      </c>
    </row>
    <row r="19" spans="1:8">
      <c r="A19" s="30" t="s">
        <v>50</v>
      </c>
      <c r="B19" s="18">
        <f>B8+B14</f>
        <v>21.280973076499997</v>
      </c>
      <c r="C19" s="18">
        <f>C8+C14</f>
        <v>21.902699999999999</v>
      </c>
      <c r="D19" s="28">
        <f>(B19-C19)/C19</f>
        <v>-2.8385857611162208E-2</v>
      </c>
      <c r="E19" s="28">
        <f>(B19-[1]上月!B15)/[1]上月!B15</f>
        <v>-3.9984526256226949E-2</v>
      </c>
      <c r="F19" s="18">
        <f>F8+F14</f>
        <v>258.05077192150003</v>
      </c>
      <c r="G19" s="18">
        <f>G8+G14</f>
        <v>274.40883582430001</v>
      </c>
      <c r="H19" s="28">
        <f>(F19-G19)/G19</f>
        <v>-5.9612015967568238E-2</v>
      </c>
    </row>
    <row r="20" spans="1:8">
      <c r="A20" s="30" t="s">
        <v>51</v>
      </c>
      <c r="B20" s="18">
        <f>B9+B15</f>
        <v>37.373613952999996</v>
      </c>
      <c r="C20" s="18">
        <f>C9+C15</f>
        <v>35.715899999999998</v>
      </c>
      <c r="D20" s="28">
        <f>(B20-C20)/C20</f>
        <v>4.6413892776046475E-2</v>
      </c>
      <c r="E20" s="28">
        <f>(B20-[1]上月!B16)/[1]上月!B16</f>
        <v>-9.6690265878361364E-3</v>
      </c>
      <c r="F20" s="18">
        <f>F9+F15</f>
        <v>404.309251238</v>
      </c>
      <c r="G20" s="18">
        <f>G9+G15</f>
        <v>386.20197652299998</v>
      </c>
      <c r="H20" s="28">
        <f>(F20-G20)/G20</f>
        <v>4.6885505035528088E-2</v>
      </c>
    </row>
    <row r="21" spans="1:8">
      <c r="A21" s="30" t="s">
        <v>52</v>
      </c>
      <c r="B21" s="18">
        <f>B10</f>
        <v>0.183143</v>
      </c>
      <c r="C21" s="18">
        <f>C10</f>
        <v>0.23080000000000001</v>
      </c>
      <c r="D21" s="28">
        <f>(B21-C21)/C21</f>
        <v>-0.20648613518197576</v>
      </c>
      <c r="E21" s="28">
        <f>(B21-[1]上月!B17)/[1]上月!B17</f>
        <v>3.1756673013869974E-2</v>
      </c>
      <c r="F21" s="18">
        <f>F10</f>
        <v>2.4919090000000002</v>
      </c>
      <c r="G21" s="18">
        <f>G10</f>
        <v>4.0953670000000004</v>
      </c>
      <c r="H21" s="28">
        <f>(F21-G21)/G21</f>
        <v>-0.39152974568579568</v>
      </c>
    </row>
  </sheetData>
  <mergeCells count="4">
    <mergeCell ref="A2:H2"/>
    <mergeCell ref="A4:A5"/>
    <mergeCell ref="B4:E4"/>
    <mergeCell ref="F4:H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activeCell="O21" sqref="O21"/>
    </sheetView>
  </sheetViews>
  <sheetFormatPr defaultRowHeight="13.5"/>
  <sheetData>
    <row r="1" spans="1:13" ht="21">
      <c r="A1" s="31" t="s">
        <v>53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>
      <c r="A2" s="33"/>
      <c r="B2" s="34"/>
      <c r="C2" s="35"/>
      <c r="D2" s="36"/>
      <c r="E2" s="35"/>
      <c r="F2" s="34"/>
      <c r="G2" s="35"/>
      <c r="H2" s="34"/>
      <c r="I2" s="35"/>
      <c r="J2" s="34"/>
      <c r="K2" s="35"/>
      <c r="L2" s="37" t="s">
        <v>54</v>
      </c>
      <c r="M2" s="37"/>
    </row>
    <row r="3" spans="1:13">
      <c r="A3" s="38" t="s">
        <v>55</v>
      </c>
      <c r="B3" s="38" t="s">
        <v>56</v>
      </c>
      <c r="C3" s="39"/>
      <c r="D3" s="39"/>
      <c r="E3" s="39"/>
      <c r="F3" s="38" t="s">
        <v>57</v>
      </c>
      <c r="G3" s="39"/>
      <c r="H3" s="39"/>
      <c r="I3" s="39"/>
      <c r="J3" s="38" t="s">
        <v>58</v>
      </c>
      <c r="K3" s="39"/>
      <c r="L3" s="39"/>
      <c r="M3" s="39"/>
    </row>
    <row r="4" spans="1:13">
      <c r="A4" s="38"/>
      <c r="B4" s="40" t="s">
        <v>59</v>
      </c>
      <c r="C4" s="41"/>
      <c r="D4" s="38" t="s">
        <v>60</v>
      </c>
      <c r="E4" s="39"/>
      <c r="F4" s="40" t="s">
        <v>59</v>
      </c>
      <c r="G4" s="41"/>
      <c r="H4" s="38" t="s">
        <v>60</v>
      </c>
      <c r="I4" s="39"/>
      <c r="J4" s="40" t="s">
        <v>59</v>
      </c>
      <c r="K4" s="41"/>
      <c r="L4" s="38" t="s">
        <v>60</v>
      </c>
      <c r="M4" s="39"/>
    </row>
    <row r="5" spans="1:13">
      <c r="A5" s="38"/>
      <c r="B5" s="42" t="s">
        <v>61</v>
      </c>
      <c r="C5" s="43" t="s">
        <v>62</v>
      </c>
      <c r="D5" s="42" t="s">
        <v>63</v>
      </c>
      <c r="E5" s="43" t="s">
        <v>62</v>
      </c>
      <c r="F5" s="42" t="s">
        <v>61</v>
      </c>
      <c r="G5" s="43" t="s">
        <v>62</v>
      </c>
      <c r="H5" s="42" t="s">
        <v>63</v>
      </c>
      <c r="I5" s="43" t="s">
        <v>62</v>
      </c>
      <c r="J5" s="42" t="s">
        <v>61</v>
      </c>
      <c r="K5" s="43" t="s">
        <v>62</v>
      </c>
      <c r="L5" s="42" t="s">
        <v>63</v>
      </c>
      <c r="M5" s="43" t="s">
        <v>62</v>
      </c>
    </row>
    <row r="6" spans="1:13">
      <c r="A6" s="38"/>
      <c r="B6" s="42"/>
      <c r="C6" s="44" t="s">
        <v>64</v>
      </c>
      <c r="D6" s="42"/>
      <c r="E6" s="44" t="s">
        <v>64</v>
      </c>
      <c r="F6" s="42"/>
      <c r="G6" s="44" t="s">
        <v>64</v>
      </c>
      <c r="H6" s="42"/>
      <c r="I6" s="44" t="s">
        <v>64</v>
      </c>
      <c r="J6" s="42"/>
      <c r="K6" s="44" t="s">
        <v>64</v>
      </c>
      <c r="L6" s="42"/>
      <c r="M6" s="44" t="s">
        <v>64</v>
      </c>
    </row>
    <row r="7" spans="1:13">
      <c r="A7" s="45" t="s">
        <v>65</v>
      </c>
      <c r="B7" s="46">
        <v>38150.089999999997</v>
      </c>
      <c r="C7" s="47">
        <f>(B7-[2]与15年同期销量比较!B4)/[2]与15年同期销量比较!B4*100</f>
        <v>-0.61856008486088021</v>
      </c>
      <c r="D7" s="46">
        <v>431402.67</v>
      </c>
      <c r="E7" s="47">
        <f>(D7-[2]与15年同期销量比较!C4)/[2]与15年同期销量比较!C4*100</f>
        <v>-6.0539267593193431</v>
      </c>
      <c r="F7" s="46">
        <v>56155.76460000001</v>
      </c>
      <c r="G7" s="47">
        <f>(F7-[2]与15年同期销量比较!D4)/[2]与15年同期销量比较!D4*100</f>
        <v>50.532783501610709</v>
      </c>
      <c r="H7" s="46">
        <v>549008.9057</v>
      </c>
      <c r="I7" s="47">
        <f>(H7-[2]与15年同期销量比较!E4)/[2]与15年同期销量比较!E4*100</f>
        <v>19.534997334502048</v>
      </c>
      <c r="J7" s="46">
        <f>B7+F7</f>
        <v>94305.854600000006</v>
      </c>
      <c r="K7" s="47">
        <f>(J7-[2]与15年同期销量比较!F4)/[2]与15年同期销量比较!F4*100</f>
        <v>24.59122179492114</v>
      </c>
      <c r="L7" s="46">
        <f>D7+H7</f>
        <v>980411.57569999993</v>
      </c>
      <c r="M7" s="47">
        <f>(L7-[2]与15年同期销量比较!I4)/[2]与15年同期销量比较!I4*100</f>
        <v>6.7417154197616442</v>
      </c>
    </row>
    <row r="8" spans="1:13">
      <c r="A8" s="45" t="s">
        <v>66</v>
      </c>
      <c r="B8" s="46">
        <v>30300.5</v>
      </c>
      <c r="C8" s="47">
        <f>(B8-[2]与15年同期销量比较!B5)/[2]与15年同期销量比较!B5*100</f>
        <v>7.987138694539003</v>
      </c>
      <c r="D8" s="46">
        <v>343535.3</v>
      </c>
      <c r="E8" s="47">
        <f>(D8-[2]与15年同期销量比较!C5)/[2]与15年同期销量比较!C5*100</f>
        <v>-0.8596446972762456</v>
      </c>
      <c r="F8" s="46">
        <v>22090.478299999999</v>
      </c>
      <c r="G8" s="47">
        <f>(F8-[2]与15年同期销量比较!D5)/[2]与15年同期销量比较!D5*100</f>
        <v>22.03713779841328</v>
      </c>
      <c r="H8" s="46">
        <v>283006.67080000002</v>
      </c>
      <c r="I8" s="47">
        <f>(H8-[2]与15年同期销量比较!E5)/[2]与15年同期销量比较!E5*100</f>
        <v>-18.526566110630625</v>
      </c>
      <c r="J8" s="46">
        <f>B8+F8</f>
        <v>52390.978300000002</v>
      </c>
      <c r="K8" s="47">
        <f>(J8-[2]与15年同期销量比较!F5)/[2]与15年同期销量比较!F5*100</f>
        <v>13.496688116266412</v>
      </c>
      <c r="L8" s="46">
        <f>D8+H8</f>
        <v>626541.97080000001</v>
      </c>
      <c r="M8" s="47">
        <f>(L8-[2]与15年同期销量比较!I5)/[2]与15年同期销量比较!I5*100</f>
        <v>-9.7038829756631078</v>
      </c>
    </row>
    <row r="9" spans="1:13">
      <c r="A9" s="45" t="s">
        <v>67</v>
      </c>
      <c r="B9" s="46">
        <v>47064.3</v>
      </c>
      <c r="C9" s="47">
        <f>(B9-[2]与15年同期销量比较!B6)/[2]与15年同期销量比较!B6*100</f>
        <v>-46.259231782761887</v>
      </c>
      <c r="D9" s="46">
        <v>559773.19999999995</v>
      </c>
      <c r="E9" s="47">
        <f>(D9-[2]与15年同期销量比较!C6)/[2]与15年同期销量比较!C6*100</f>
        <v>-19.079568859355884</v>
      </c>
      <c r="F9" s="46">
        <v>87072.5622</v>
      </c>
      <c r="G9" s="47">
        <f>(F9-[2]与15年同期销量比较!D6)/[2]与15年同期销量比较!D6*100</f>
        <v>16.236250613664843</v>
      </c>
      <c r="H9" s="46">
        <v>992455.76390000002</v>
      </c>
      <c r="I9" s="47">
        <f>(H9-[2]与15年同期销量比较!E6)/[2]与15年同期销量比较!E6*100</f>
        <v>22.20505680233703</v>
      </c>
      <c r="J9" s="46">
        <f t="shared" ref="J9:J38" si="0">B9+F9</f>
        <v>134136.8622</v>
      </c>
      <c r="K9" s="47">
        <f>(J9-[2]与15年同期销量比较!F6)/[2]与15年同期销量比较!F6*100</f>
        <v>-17.447389929217547</v>
      </c>
      <c r="L9" s="46">
        <f t="shared" ref="L9:L38" si="1">D9+H9</f>
        <v>1552228.9638999999</v>
      </c>
      <c r="M9" s="47">
        <f>(L9-[2]与15年同期销量比较!I6)/[2]与15年同期销量比较!I6*100</f>
        <v>3.2148878983070959</v>
      </c>
    </row>
    <row r="10" spans="1:13">
      <c r="A10" s="45" t="s">
        <v>68</v>
      </c>
      <c r="B10" s="46">
        <v>37591.65</v>
      </c>
      <c r="C10" s="47">
        <f>(B10-[2]与15年同期销量比较!B7)/[2]与15年同期销量比较!B7*100</f>
        <v>7.8328414757563189</v>
      </c>
      <c r="D10" s="46">
        <v>394655.55</v>
      </c>
      <c r="E10" s="47">
        <f>(D10-[2]与15年同期销量比较!C7)/[2]与15年同期销量比较!C7*100</f>
        <v>2.1168751759657418</v>
      </c>
      <c r="F10" s="46">
        <v>25240.957600000002</v>
      </c>
      <c r="G10" s="47">
        <f>(F10-[2]与15年同期销量比较!D7)/[2]与15年同期销量比较!D7*100</f>
        <v>57.651536915505076</v>
      </c>
      <c r="H10" s="46">
        <v>206571.74719999998</v>
      </c>
      <c r="I10" s="47">
        <f>(H10-[2]与15年同期销量比较!E7)/[2]与15年同期销量比较!E7*100</f>
        <v>8.5335183793241374</v>
      </c>
      <c r="J10" s="46">
        <f t="shared" si="0"/>
        <v>62832.607600000003</v>
      </c>
      <c r="K10" s="47">
        <f>(J10-[2]与15年同期销量比较!F7)/[2]与15年同期销量比较!F7*100</f>
        <v>23.512053289321486</v>
      </c>
      <c r="L10" s="46">
        <f t="shared" si="1"/>
        <v>601227.29719999991</v>
      </c>
      <c r="M10" s="47">
        <f>(L10-[2]与15年同期销量比较!I7)/[2]与15年同期销量比较!I7*100</f>
        <v>4.2341949725832624</v>
      </c>
    </row>
    <row r="11" spans="1:13">
      <c r="A11" s="45" t="s">
        <v>69</v>
      </c>
      <c r="B11" s="46">
        <v>44834.27</v>
      </c>
      <c r="C11" s="47">
        <f>(B11-[2]与15年同期销量比较!B8)/[2]与15年同期销量比较!B8*100</f>
        <v>12.028316501950984</v>
      </c>
      <c r="D11" s="46">
        <v>514303.26</v>
      </c>
      <c r="E11" s="47">
        <f>(D11-[2]与15年同期销量比较!C8)/[2]与15年同期销量比较!C8*100</f>
        <v>4.6679982869805805</v>
      </c>
      <c r="F11" s="46">
        <v>38939.729700000004</v>
      </c>
      <c r="G11" s="47">
        <f>(F11-[2]与15年同期销量比较!D8)/[2]与15年同期销量比较!D8*100</f>
        <v>19.777596927594146</v>
      </c>
      <c r="H11" s="46">
        <v>406684.12119999999</v>
      </c>
      <c r="I11" s="47">
        <f>(H11-[2]与15年同期销量比较!E8)/[2]与15年同期销量比较!E8*100</f>
        <v>16.866693229804877</v>
      </c>
      <c r="J11" s="46">
        <f t="shared" si="0"/>
        <v>83773.9997</v>
      </c>
      <c r="K11" s="47">
        <f>(J11-[2]与15年同期销量比较!F8)/[2]与15年同期销量比较!F8*100</f>
        <v>15.50174207729073</v>
      </c>
      <c r="L11" s="46">
        <f t="shared" si="1"/>
        <v>920987.38119999995</v>
      </c>
      <c r="M11" s="47">
        <f>(L11-[2]与15年同期销量比较!I8)/[2]与15年同期销量比较!I8*100</f>
        <v>9.7254716923040601</v>
      </c>
    </row>
    <row r="12" spans="1:13">
      <c r="A12" s="45" t="s">
        <v>70</v>
      </c>
      <c r="B12" s="46">
        <v>92198.7</v>
      </c>
      <c r="C12" s="47">
        <f>(B12-[2]与15年同期销量比较!B9)/[2]与15年同期销量比较!B9*100</f>
        <v>-2.4715764634150696</v>
      </c>
      <c r="D12" s="46">
        <v>999460.67</v>
      </c>
      <c r="E12" s="47">
        <f>(D12-[2]与15年同期销量比较!C9)/[2]与15年同期销量比较!C9*100</f>
        <v>0.33749762548669676</v>
      </c>
      <c r="F12" s="46">
        <v>41228.504000000001</v>
      </c>
      <c r="G12" s="47">
        <f>(F12-[2]与15年同期销量比较!D9)/[2]与15年同期销量比较!D9*100</f>
        <v>4.4578348668906083</v>
      </c>
      <c r="H12" s="46">
        <v>512247.68239999993</v>
      </c>
      <c r="I12" s="47">
        <f>(H12-[2]与15年同期销量比较!E9)/[2]与15年同期销量比较!E9*100</f>
        <v>12.626209875576327</v>
      </c>
      <c r="J12" s="46">
        <f t="shared" si="0"/>
        <v>133427.204</v>
      </c>
      <c r="K12" s="47">
        <f>(J12-[2]与15年同期销量比较!F9)/[2]与15年同期销量比较!F9*100</f>
        <v>-0.43061723981421118</v>
      </c>
      <c r="L12" s="46">
        <f t="shared" si="1"/>
        <v>1511708.3524</v>
      </c>
      <c r="M12" s="47">
        <f>(L12-[2]与15年同期销量比较!I9)/[2]与15年同期销量比较!I9*100</f>
        <v>4.1896501536761814</v>
      </c>
    </row>
    <row r="13" spans="1:13">
      <c r="A13" s="45" t="s">
        <v>71</v>
      </c>
      <c r="B13" s="46">
        <v>36509.440000000002</v>
      </c>
      <c r="C13" s="47">
        <f>(B13-[2]与15年同期销量比较!B10)/[2]与15年同期销量比较!B10*100</f>
        <v>28.050415670440671</v>
      </c>
      <c r="D13" s="46">
        <v>321823.23</v>
      </c>
      <c r="E13" s="47">
        <f>(D13-[2]与15年同期销量比较!C10)/[2]与15年同期销量比较!C10*100</f>
        <v>0.40733482227888484</v>
      </c>
      <c r="F13" s="46">
        <v>34462.338600000003</v>
      </c>
      <c r="G13" s="47">
        <f>(F13-[2]与15年同期销量比较!D10)/[2]与15年同期销量比较!D10*100</f>
        <v>15.241208310288194</v>
      </c>
      <c r="H13" s="46">
        <v>350327.39370000002</v>
      </c>
      <c r="I13" s="47">
        <f>(H13-[2]与15年同期销量比较!E10)/[2]与15年同期销量比较!E10*100</f>
        <v>6.2959186589069641E-2</v>
      </c>
      <c r="J13" s="46">
        <f t="shared" si="0"/>
        <v>70971.778600000005</v>
      </c>
      <c r="K13" s="47">
        <f>(J13-[2]与15年同期销量比较!F10)/[2]与15年同期销量比较!F10*100</f>
        <v>21.493113874576228</v>
      </c>
      <c r="L13" s="46">
        <f t="shared" si="1"/>
        <v>672150.6237</v>
      </c>
      <c r="M13" s="47">
        <f>(L13-[2]与15年同期销量比较!I10)/[2]与15年同期销量比较!I10*100</f>
        <v>0.22754972846364044</v>
      </c>
    </row>
    <row r="14" spans="1:13">
      <c r="A14" s="45" t="s">
        <v>72</v>
      </c>
      <c r="B14" s="46">
        <v>45129.35</v>
      </c>
      <c r="C14" s="47">
        <f>(B14-[2]与15年同期销量比较!B11)/[2]与15年同期销量比较!B11*100</f>
        <v>13.386480609326066</v>
      </c>
      <c r="D14" s="46">
        <v>457981.02</v>
      </c>
      <c r="E14" s="47">
        <f>(D14-[2]与15年同期销量比较!C11)/[2]与15年同期销量比较!C11*100</f>
        <v>0.40215139597001143</v>
      </c>
      <c r="F14" s="46">
        <v>44341.496100000011</v>
      </c>
      <c r="G14" s="47">
        <f>(F14-[2]与15年同期销量比较!D11)/[2]与15年同期销量比较!D11*100</f>
        <v>3.8422305484040868</v>
      </c>
      <c r="H14" s="46">
        <v>486125.30459999997</v>
      </c>
      <c r="I14" s="47">
        <f>(H14-[2]与15年同期销量比较!E11)/[2]与15年同期销量比较!E11*100</f>
        <v>-9.8295250673024164</v>
      </c>
      <c r="J14" s="46">
        <f t="shared" si="0"/>
        <v>89470.84610000001</v>
      </c>
      <c r="K14" s="47">
        <f>(J14-[2]与15年同期销量比较!F11)/[2]与15年同期销量比较!F11*100</f>
        <v>8.4466425692110203</v>
      </c>
      <c r="L14" s="46">
        <f t="shared" si="1"/>
        <v>944106.32459999993</v>
      </c>
      <c r="M14" s="47">
        <f>(L14-[2]与15年同期销量比较!I11)/[2]与15年同期销量比较!I11*100</f>
        <v>-5.1401748026867127</v>
      </c>
    </row>
    <row r="15" spans="1:13">
      <c r="A15" s="45" t="s">
        <v>73</v>
      </c>
      <c r="B15" s="46">
        <v>43809.93</v>
      </c>
      <c r="C15" s="47">
        <f>(B15-[2]与15年同期销量比较!B12)/[2]与15年同期销量比较!B12*100</f>
        <v>23.645094829532624</v>
      </c>
      <c r="D15" s="46">
        <v>406471.23</v>
      </c>
      <c r="E15" s="47">
        <f>(D15-[2]与15年同期销量比较!C12)/[2]与15年同期销量比较!C12*100</f>
        <v>3.8830740208685008</v>
      </c>
      <c r="F15" s="46">
        <v>25441.824800000002</v>
      </c>
      <c r="G15" s="47">
        <f>(F15-[2]与15年同期销量比较!D12)/[2]与15年同期销量比较!D12*100</f>
        <v>1.1801459563682</v>
      </c>
      <c r="H15" s="46">
        <v>279969.26809999999</v>
      </c>
      <c r="I15" s="47">
        <f>(H15-[2]与15年同期销量比较!E12)/[2]与15年同期销量比较!E12*100</f>
        <v>-21.56906672834825</v>
      </c>
      <c r="J15" s="46">
        <f t="shared" si="0"/>
        <v>69251.754799999995</v>
      </c>
      <c r="K15" s="47">
        <f>(J15-[2]与15年同期销量比较!F12)/[2]与15年同期销量比较!F12*100</f>
        <v>14.320068158060096</v>
      </c>
      <c r="L15" s="46">
        <f t="shared" si="1"/>
        <v>686440.49809999997</v>
      </c>
      <c r="M15" s="47">
        <f>(L15-[2]与15年同期销量比较!I12)/[2]与15年同期销量比较!I12*100</f>
        <v>-8.2593701425946069</v>
      </c>
    </row>
    <row r="16" spans="1:13">
      <c r="A16" s="45" t="s">
        <v>74</v>
      </c>
      <c r="B16" s="46">
        <v>119133.18</v>
      </c>
      <c r="C16" s="47">
        <f>(B16-[2]与15年同期销量比较!B13)/[2]与15年同期销量比较!B13*100</f>
        <v>4.505777972247266</v>
      </c>
      <c r="D16" s="46">
        <v>1327458.6100000001</v>
      </c>
      <c r="E16" s="47">
        <f>(D16-[2]与15年同期销量比较!C13)/[2]与15年同期销量比较!C13*100</f>
        <v>3.7242560285440636</v>
      </c>
      <c r="F16" s="46">
        <v>166638.80926500002</v>
      </c>
      <c r="G16" s="47">
        <f>(F16-[2]与15年同期销量比较!D13)/[2]与15年同期销量比较!D13*100</f>
        <v>19.062955562900925</v>
      </c>
      <c r="H16" s="46">
        <v>1615320.8668150001</v>
      </c>
      <c r="I16" s="47">
        <f>(H16-[2]与15年同期销量比较!E13)/[2]与15年同期销量比较!E13*100</f>
        <v>4.0016904208405046</v>
      </c>
      <c r="J16" s="46">
        <f t="shared" si="0"/>
        <v>285771.98926499998</v>
      </c>
      <c r="K16" s="47">
        <f>(J16-[2]与15年同期销量比较!F13)/[2]与15年同期销量比较!F13*100</f>
        <v>12.528456272454763</v>
      </c>
      <c r="L16" s="46">
        <f t="shared" si="1"/>
        <v>2942779.4768150002</v>
      </c>
      <c r="M16" s="47">
        <f>(L16-[2]与15年同期销量比较!I13)/[2]与15年同期销量比较!I13*100</f>
        <v>3.8763590015132583</v>
      </c>
    </row>
    <row r="17" spans="1:13">
      <c r="A17" s="45" t="s">
        <v>75</v>
      </c>
      <c r="B17" s="46">
        <v>131529.97</v>
      </c>
      <c r="C17" s="47">
        <f>(B17-[2]与15年同期销量比较!B14)/[2]与15年同期销量比较!B14*100</f>
        <v>2.7652636297218169</v>
      </c>
      <c r="D17" s="46">
        <v>1366741.34</v>
      </c>
      <c r="E17" s="47">
        <f>(D17-[2]与15年同期销量比较!C14)/[2]与15年同期销量比较!C14*100</f>
        <v>3.5352016537617619</v>
      </c>
      <c r="F17" s="46">
        <v>109615.8854</v>
      </c>
      <c r="G17" s="47">
        <f>(F17-[2]与15年同期销量比较!D14)/[2]与15年同期销量比较!D14*100</f>
        <v>26.728978337044939</v>
      </c>
      <c r="H17" s="46">
        <v>1102092.9946999999</v>
      </c>
      <c r="I17" s="47">
        <f>(H17-[2]与15年同期销量比较!E14)/[2]与15年同期销量比较!E14*100</f>
        <v>10.165820656059125</v>
      </c>
      <c r="J17" s="46">
        <f t="shared" si="0"/>
        <v>241145.8554</v>
      </c>
      <c r="K17" s="47">
        <f>(J17-[2]与15年同期销量比较!F14)/[2]与15年同期销量比较!F14*100</f>
        <v>12.429125983135823</v>
      </c>
      <c r="L17" s="46">
        <f t="shared" si="1"/>
        <v>2468834.3347</v>
      </c>
      <c r="M17" s="47">
        <f>(L17-[2]与15年同期销量比较!I14)/[2]与15年同期销量比较!I14*100</f>
        <v>6.3937775145891909</v>
      </c>
    </row>
    <row r="18" spans="1:13">
      <c r="A18" s="45" t="s">
        <v>76</v>
      </c>
      <c r="B18" s="46">
        <v>56754.39</v>
      </c>
      <c r="C18" s="47">
        <f>(B18-[2]与15年同期销量比较!B15)/[2]与15年同期销量比较!B15*100</f>
        <v>11.098824303214668</v>
      </c>
      <c r="D18" s="46">
        <v>621845.09</v>
      </c>
      <c r="E18" s="47">
        <f>(D18-[2]与15年同期销量比较!C15)/[2]与15年同期销量比较!C15*100</f>
        <v>3.9220232234340928</v>
      </c>
      <c r="F18" s="46">
        <v>41475.4257</v>
      </c>
      <c r="G18" s="47">
        <f>(F18-[2]与15年同期销量比较!D15)/[2]与15年同期销量比较!D15*100</f>
        <v>-1.3995467383092002</v>
      </c>
      <c r="H18" s="46">
        <v>483410.89899999998</v>
      </c>
      <c r="I18" s="47">
        <f>(H18-[2]与15年同期销量比较!E15)/[2]与15年同期销量比较!E15*100</f>
        <v>2.5457631927960045</v>
      </c>
      <c r="J18" s="46">
        <f t="shared" si="0"/>
        <v>98229.815700000006</v>
      </c>
      <c r="K18" s="47">
        <f>(J18-[2]与15年同期销量比较!F15)/[2]与15年同期销量比较!F15*100</f>
        <v>5.45480613832376</v>
      </c>
      <c r="L18" s="46">
        <f t="shared" si="1"/>
        <v>1105255.9890000001</v>
      </c>
      <c r="M18" s="47">
        <f>(L18-[2]与15年同期销量比较!I15)/[2]与15年同期销量比较!I15*100</f>
        <v>3.3155633309601038</v>
      </c>
    </row>
    <row r="19" spans="1:13">
      <c r="A19" s="45" t="s">
        <v>77</v>
      </c>
      <c r="B19" s="46">
        <v>40196.69</v>
      </c>
      <c r="C19" s="47">
        <f>(B19-[2]与15年同期销量比较!B16)/[2]与15年同期销量比较!B16*100</f>
        <v>-8.6300355076553625</v>
      </c>
      <c r="D19" s="46">
        <v>452486.2</v>
      </c>
      <c r="E19" s="47">
        <f>(D19-[2]与15年同期销量比较!C16)/[2]与15年同期销量比较!C16*100</f>
        <v>-2.0321808444533662</v>
      </c>
      <c r="F19" s="46">
        <v>72135.762500000012</v>
      </c>
      <c r="G19" s="47">
        <f>(F19-[2]与15年同期销量比较!D16)/[2]与15年同期销量比较!D16*100</f>
        <v>9.6264810791746989</v>
      </c>
      <c r="H19" s="46">
        <v>733074.64170000004</v>
      </c>
      <c r="I19" s="47">
        <f>(H19-[2]与15年同期销量比较!E16)/[2]与15年同期销量比较!E16*100</f>
        <v>3.6846298655702903</v>
      </c>
      <c r="J19" s="46">
        <f t="shared" si="0"/>
        <v>112332.45250000001</v>
      </c>
      <c r="K19" s="47">
        <f>(J19-[2]与15年同期销量比较!F16)/[2]与15年同期销量比较!F16*100</f>
        <v>2.3113309108473739</v>
      </c>
      <c r="L19" s="46">
        <f t="shared" si="1"/>
        <v>1185560.8417</v>
      </c>
      <c r="M19" s="47">
        <f>(L19-[2]与15年同期销量比较!I16)/[2]与15年同期销量比较!I16*100</f>
        <v>1.4257145995017644</v>
      </c>
    </row>
    <row r="20" spans="1:13">
      <c r="A20" s="45" t="s">
        <v>78</v>
      </c>
      <c r="B20" s="46">
        <v>31535.119999999999</v>
      </c>
      <c r="C20" s="47">
        <f>(B20-[2]与15年同期销量比较!B17)/[2]与15年同期销量比较!B17*100</f>
        <v>47.886892633164507</v>
      </c>
      <c r="D20" s="46">
        <v>263316.49</v>
      </c>
      <c r="E20" s="47">
        <f>(D20-[2]与15年同期销量比较!C17)/[2]与15年同期销量比较!C17*100</f>
        <v>-12.611869631446634</v>
      </c>
      <c r="F20" s="46">
        <v>29760.250200000002</v>
      </c>
      <c r="G20" s="47">
        <f>(F20-[2]与15年同期销量比较!D17)/[2]与15年同期销量比较!D17*100</f>
        <v>4.6324863334456445</v>
      </c>
      <c r="H20" s="46">
        <v>287741.91849999997</v>
      </c>
      <c r="I20" s="47">
        <f>(H20-[2]与15年同期销量比较!E17)/[2]与15年同期销量比较!E17*100</f>
        <v>-33.622607965366718</v>
      </c>
      <c r="J20" s="46">
        <f t="shared" si="0"/>
        <v>61295.370200000005</v>
      </c>
      <c r="K20" s="47">
        <f>(J20-[2]与15年同期销量比较!F17)/[2]与15年同期销量比较!F17*100</f>
        <v>23.166028225950676</v>
      </c>
      <c r="L20" s="46">
        <f t="shared" si="1"/>
        <v>551058.4084999999</v>
      </c>
      <c r="M20" s="47">
        <f>(L20-[2]与15年同期销量比较!I17)/[2]与15年同期销量比较!I17*100</f>
        <v>-25.006908370324961</v>
      </c>
    </row>
    <row r="21" spans="1:13">
      <c r="A21" s="45" t="s">
        <v>79</v>
      </c>
      <c r="B21" s="46">
        <v>139894.62</v>
      </c>
      <c r="C21" s="47">
        <f>(B21-[2]与15年同期销量比较!B18)/[2]与15年同期销量比较!B18*100</f>
        <v>12.905306495218321</v>
      </c>
      <c r="D21" s="46">
        <v>1332548.28</v>
      </c>
      <c r="E21" s="47">
        <f>(D21-[2]与15年同期销量比较!C18)/[2]与15年同期销量比较!C18*100</f>
        <v>2.3067685947580765</v>
      </c>
      <c r="F21" s="46">
        <v>150446.9264</v>
      </c>
      <c r="G21" s="47">
        <f>(F21-[2]与15年同期销量比较!D18)/[2]与15年同期销量比较!D18*100</f>
        <v>36.945322949874928</v>
      </c>
      <c r="H21" s="46">
        <v>1570814.6603999999</v>
      </c>
      <c r="I21" s="47">
        <f>(H21-[2]与15年同期销量比较!E18)/[2]与15年同期销量比较!E18*100</f>
        <v>12.784770810913839</v>
      </c>
      <c r="J21" s="46">
        <f t="shared" si="0"/>
        <v>290341.54639999999</v>
      </c>
      <c r="K21" s="47">
        <f>(J21-[2]与15年同期销量比较!F18)/[2]与15年同期销量比较!F18*100</f>
        <v>24.203114108235987</v>
      </c>
      <c r="L21" s="46">
        <f t="shared" si="1"/>
        <v>2903362.9403999997</v>
      </c>
      <c r="M21" s="47">
        <f>(L21-[2]与15年同期销量比较!I18)/[2]与15年同期销量比较!I18*100</f>
        <v>7.7211995819330292</v>
      </c>
    </row>
    <row r="22" spans="1:13">
      <c r="A22" s="45" t="s">
        <v>80</v>
      </c>
      <c r="B22" s="46">
        <v>56917.77</v>
      </c>
      <c r="C22" s="47">
        <f>(B22-[2]与15年同期销量比较!B19)/[2]与15年同期销量比较!B19*100</f>
        <v>21.261703746818135</v>
      </c>
      <c r="D22" s="46">
        <v>587402.59</v>
      </c>
      <c r="E22" s="47">
        <f>(D22-[2]与15年同期销量比较!C19)/[2]与15年同期销量比较!C19*100</f>
        <v>3.9644327102379675</v>
      </c>
      <c r="F22" s="46">
        <v>117125.26459999999</v>
      </c>
      <c r="G22" s="47">
        <f>(F22-[2]与15年同期销量比较!D19)/[2]与15年同期销量比较!D19*100</f>
        <v>26.689550993397155</v>
      </c>
      <c r="H22" s="46">
        <v>1090623.5557000001</v>
      </c>
      <c r="I22" s="47">
        <f>(H22-[2]与15年同期销量比较!E19)/[2]与15年同期销量比较!E19*100</f>
        <v>20.042207273502946</v>
      </c>
      <c r="J22" s="46">
        <f t="shared" si="0"/>
        <v>174043.03459999998</v>
      </c>
      <c r="K22" s="47">
        <f>(J22-[2]与15年同期销量比较!F19)/[2]与15年同期销量比较!F19*100</f>
        <v>24.861767881737702</v>
      </c>
      <c r="L22" s="46">
        <f t="shared" si="1"/>
        <v>1678026.1457000002</v>
      </c>
      <c r="M22" s="47">
        <f>(L22-[2]与15年同期销量比较!I19)/[2]与15年同期销量比较!I19*100</f>
        <v>13.877449563998438</v>
      </c>
    </row>
    <row r="23" spans="1:13">
      <c r="A23" s="45" t="s">
        <v>81</v>
      </c>
      <c r="B23" s="46">
        <v>91638.31</v>
      </c>
      <c r="C23" s="47">
        <f>(B23-[2]与15年同期销量比较!B20)/[2]与15年同期销量比较!B20*100</f>
        <v>1.4100618696889899</v>
      </c>
      <c r="D23" s="46">
        <v>920542.54</v>
      </c>
      <c r="E23" s="47">
        <f>(D23-[2]与15年同期销量比较!C20)/[2]与15年同期销量比较!C20*100</f>
        <v>7.8460888468011181</v>
      </c>
      <c r="F23" s="46">
        <v>53828.544099999999</v>
      </c>
      <c r="G23" s="47">
        <f>(F23-[2]与15年同期销量比较!D20)/[2]与15年同期销量比较!D20*100</f>
        <v>57.896753257802722</v>
      </c>
      <c r="H23" s="46">
        <v>617675.39179999987</v>
      </c>
      <c r="I23" s="47">
        <f>(H23-[2]与15年同期销量比较!E20)/[2]与15年同期销量比较!E20*100</f>
        <v>86.04309437608191</v>
      </c>
      <c r="J23" s="46">
        <f t="shared" si="0"/>
        <v>145466.8541</v>
      </c>
      <c r="K23" s="47">
        <f>(J23-[2]与15年同期销量比较!F20)/[2]与15年同期销量比较!F20*100</f>
        <v>16.883003502631183</v>
      </c>
      <c r="L23" s="46">
        <f t="shared" si="1"/>
        <v>1538217.9317999999</v>
      </c>
      <c r="M23" s="47">
        <f>(L23-[2]与15年同期销量比较!I20)/[2]与15年同期销量比较!I20*100</f>
        <v>29.744217857868389</v>
      </c>
    </row>
    <row r="24" spans="1:13">
      <c r="A24" s="45" t="s">
        <v>82</v>
      </c>
      <c r="B24" s="46">
        <v>71671.14</v>
      </c>
      <c r="C24" s="47">
        <f>(B24-[2]与15年同期销量比较!B21)/[2]与15年同期销量比较!B21*100</f>
        <v>9.1716264302938715</v>
      </c>
      <c r="D24" s="46">
        <v>781153.55</v>
      </c>
      <c r="E24" s="47">
        <f>(D24-[2]与15年同期销量比较!C21)/[2]与15年同期销量比较!C21*100</f>
        <v>11.108115464013135</v>
      </c>
      <c r="F24" s="46">
        <v>60991.790699999998</v>
      </c>
      <c r="G24" s="47">
        <f>(F24-[2]与15年同期销量比较!D21)/[2]与15年同期销量比较!D21*100</f>
        <v>64.460241278012518</v>
      </c>
      <c r="H24" s="46">
        <v>555236.57140000002</v>
      </c>
      <c r="I24" s="47">
        <f>(H24-[2]与15年同期销量比较!E21)/[2]与15年同期销量比较!E21*100</f>
        <v>50.261992985415418</v>
      </c>
      <c r="J24" s="46">
        <f t="shared" si="0"/>
        <v>132662.9307</v>
      </c>
      <c r="K24" s="47">
        <f>(J24-[2]与15年同期销量比较!F21)/[2]与15年同期销量比较!F21*100</f>
        <v>29.129923216922592</v>
      </c>
      <c r="L24" s="46">
        <f t="shared" si="1"/>
        <v>1336390.1214000001</v>
      </c>
      <c r="M24" s="47">
        <f>(L24-[2]与15年同期销量比较!I21)/[2]与15年同期销量比较!I21*100</f>
        <v>24.597069270646251</v>
      </c>
    </row>
    <row r="25" spans="1:13">
      <c r="A25" s="45" t="s">
        <v>83</v>
      </c>
      <c r="B25" s="46">
        <v>186093.33</v>
      </c>
      <c r="C25" s="47">
        <f>(B25-[2]与15年同期销量比较!B22)/[2]与15年同期销量比较!B22*100</f>
        <v>4.8296367215888116</v>
      </c>
      <c r="D25" s="46">
        <v>1901557.41</v>
      </c>
      <c r="E25" s="47">
        <f>(D25-[2]与15年同期销量比较!C22)/[2]与15年同期销量比较!C22*100</f>
        <v>2.9539133344367805</v>
      </c>
      <c r="F25" s="46">
        <v>165405.97150000001</v>
      </c>
      <c r="G25" s="47">
        <f>(F25-[2]与15年同期销量比较!D22)/[2]与15年同期销量比较!D22*100</f>
        <v>20.979042175495177</v>
      </c>
      <c r="H25" s="46">
        <v>1690112.8747</v>
      </c>
      <c r="I25" s="47">
        <f>(H25-[2]与15年同期销量比较!E22)/[2]与15年同期销量比较!E22*100</f>
        <v>21.602328506966202</v>
      </c>
      <c r="J25" s="46">
        <f t="shared" si="0"/>
        <v>351499.3015</v>
      </c>
      <c r="K25" s="47">
        <f>(J25-[2]与15年同期销量比较!F22)/[2]与15年同期销量比较!F22*100</f>
        <v>11.856031063128833</v>
      </c>
      <c r="L25" s="46">
        <f t="shared" si="1"/>
        <v>3591670.2846999997</v>
      </c>
      <c r="M25" s="47">
        <f>(L25-[2]与15年同期销量比较!I22)/[2]与15年同期销量比较!I22*100</f>
        <v>10.961300446111185</v>
      </c>
    </row>
    <row r="26" spans="1:13">
      <c r="A26" s="45" t="s">
        <v>84</v>
      </c>
      <c r="B26" s="46">
        <v>42561.84</v>
      </c>
      <c r="C26" s="47">
        <f>(B26-[2]与15年同期销量比较!B23)/[2]与15年同期销量比较!B23*100</f>
        <v>18.294366807857781</v>
      </c>
      <c r="D26" s="46">
        <v>427987.20000000001</v>
      </c>
      <c r="E26" s="47">
        <f>(D26-[2]与15年同期销量比较!C23)/[2]与15年同期销量比较!C23*100</f>
        <v>-6.6912180750969315</v>
      </c>
      <c r="F26" s="46">
        <v>24582.778000000002</v>
      </c>
      <c r="G26" s="47">
        <f>(F26-[2]与15年同期销量比较!D23)/[2]与15年同期销量比较!D23*100</f>
        <v>50.49545181042896</v>
      </c>
      <c r="H26" s="46">
        <v>256054.7378</v>
      </c>
      <c r="I26" s="47">
        <f>(H26-[2]与15年同期销量比较!E23)/[2]与15年同期销量比较!E23*100</f>
        <v>45.806318064057486</v>
      </c>
      <c r="J26" s="46">
        <f t="shared" si="0"/>
        <v>67144.618000000002</v>
      </c>
      <c r="K26" s="47">
        <f>(J26-[2]与15年同期销量比较!F23)/[2]与15年同期销量比较!F23*100</f>
        <v>28.348827677178246</v>
      </c>
      <c r="L26" s="46">
        <f t="shared" si="1"/>
        <v>684041.93779999996</v>
      </c>
      <c r="M26" s="47">
        <f>(L26-[2]与15年同期销量比较!I23)/[2]与15年同期销量比较!I23*100</f>
        <v>7.8435010554026974</v>
      </c>
    </row>
    <row r="27" spans="1:13">
      <c r="A27" s="45" t="s">
        <v>85</v>
      </c>
      <c r="B27" s="46">
        <v>13625.76</v>
      </c>
      <c r="C27" s="47">
        <f>(B27-[2]与15年同期销量比较!B24)/[2]与15年同期销量比较!B24*100</f>
        <v>-13.034076613821993</v>
      </c>
      <c r="D27" s="46">
        <v>152601</v>
      </c>
      <c r="E27" s="47">
        <f>(D27-[2]与15年同期销量比较!C24)/[2]与15年同期销量比较!C24*100</f>
        <v>-4.2003898754914593</v>
      </c>
      <c r="F27" s="46">
        <v>21632.887430000002</v>
      </c>
      <c r="G27" s="47">
        <f>(F27-[2]与15年同期销量比较!D24)/[2]与15年同期销量比较!D24*100</f>
        <v>98.493182632991719</v>
      </c>
      <c r="H27" s="46">
        <v>123832.22258000002</v>
      </c>
      <c r="I27" s="47">
        <f>(H27-[2]与15年同期销量比较!E24)/[2]与15年同期销量比较!E24*100</f>
        <v>2.9757712451166722</v>
      </c>
      <c r="J27" s="46">
        <f t="shared" si="0"/>
        <v>35258.647430000005</v>
      </c>
      <c r="K27" s="47">
        <f>(J27-[2]与15年同期销量比较!F24)/[2]与15年同期销量比较!F24*100</f>
        <v>32.718529629067369</v>
      </c>
      <c r="L27" s="46">
        <f t="shared" si="1"/>
        <v>276433.22258</v>
      </c>
      <c r="M27" s="47">
        <f>(L27-[2]与15年同期销量比较!I24)/[2]与15年同期销量比较!I24*100</f>
        <v>-1.1133794660038558</v>
      </c>
    </row>
    <row r="28" spans="1:13">
      <c r="A28" s="45" t="s">
        <v>86</v>
      </c>
      <c r="B28" s="46">
        <v>42777.14</v>
      </c>
      <c r="C28" s="47">
        <f>(B28-[2]与15年同期销量比较!B25)/[2]与15年同期销量比较!B25*100</f>
        <v>15.864189856628116</v>
      </c>
      <c r="D28" s="46">
        <v>398643.79</v>
      </c>
      <c r="E28" s="47">
        <f>(D28-[2]与15年同期销量比较!C25)/[2]与15年同期销量比较!C25*100</f>
        <v>-4.2512368511830401</v>
      </c>
      <c r="F28" s="46">
        <v>32357.718099999998</v>
      </c>
      <c r="G28" s="47">
        <f>(F28-[2]与15年同期销量比较!D25)/[2]与15年同期销量比较!D25*100</f>
        <v>25.042683969105777</v>
      </c>
      <c r="H28" s="46">
        <v>313306.9094</v>
      </c>
      <c r="I28" s="47">
        <f>(H28-[2]与15年同期销量比较!E25)/[2]与15年同期销量比较!E25*100</f>
        <v>12.317952490874319</v>
      </c>
      <c r="J28" s="46">
        <f t="shared" si="0"/>
        <v>75134.858099999998</v>
      </c>
      <c r="K28" s="47">
        <f>(J28-[2]与15年同期销量比较!F25)/[2]与15年同期销量比较!F25*100</f>
        <v>19.646431872400793</v>
      </c>
      <c r="L28" s="46">
        <f t="shared" si="1"/>
        <v>711950.69940000004</v>
      </c>
      <c r="M28" s="47">
        <f>(L28-[2]与15年同期销量比较!I25)/[2]与15年同期销量比较!I25*100</f>
        <v>2.3962287128759989</v>
      </c>
    </row>
    <row r="29" spans="1:13">
      <c r="A29" s="45" t="s">
        <v>87</v>
      </c>
      <c r="B29" s="46">
        <v>72240.960000000006</v>
      </c>
      <c r="C29" s="47">
        <f>(B29-[2]与15年同期销量比较!B26)/[2]与15年同期销量比较!B26*100</f>
        <v>2.9197389144419854</v>
      </c>
      <c r="D29" s="46">
        <v>775675.56</v>
      </c>
      <c r="E29" s="47">
        <f>(D29-[2]与15年同期销量比较!C26)/[2]与15年同期销量比较!C26*100</f>
        <v>3.8840590051654273</v>
      </c>
      <c r="F29" s="46">
        <v>36916.243499999997</v>
      </c>
      <c r="G29" s="47">
        <f>(F29-[2]与15年同期销量比较!D26)/[2]与15年同期销量比较!D26*100</f>
        <v>-1.9816886240400892E-2</v>
      </c>
      <c r="H29" s="46">
        <v>438143.96350000001</v>
      </c>
      <c r="I29" s="47">
        <f>(H29-[2]与15年同期销量比较!E26)/[2]与15年同期销量比较!E26*100</f>
        <v>5.1480286049592978</v>
      </c>
      <c r="J29" s="46">
        <f t="shared" si="0"/>
        <v>109157.2035</v>
      </c>
      <c r="K29" s="47">
        <f>(J29-[2]与15年同期销量比较!F26)/[2]与15年同期销量比较!F26*100</f>
        <v>1.9064470816127679</v>
      </c>
      <c r="L29" s="46">
        <f t="shared" si="1"/>
        <v>1213819.5235000001</v>
      </c>
      <c r="M29" s="47">
        <f>(L29-[2]与15年同期销量比较!I26)/[2]与15年同期销量比较!I26*100</f>
        <v>4.3367852374280424</v>
      </c>
    </row>
    <row r="30" spans="1:13">
      <c r="A30" s="45" t="s">
        <v>88</v>
      </c>
      <c r="B30" s="46">
        <v>22848.87</v>
      </c>
      <c r="C30" s="47">
        <f>(B30-[2]与15年同期销量比较!B27)/[2]与15年同期销量比较!B27*100</f>
        <v>4.7738904308964738</v>
      </c>
      <c r="D30" s="46">
        <v>240031.34</v>
      </c>
      <c r="E30" s="47">
        <f>(D30-[2]与15年同期销量比较!C27)/[2]与15年同期销量比较!C27*100</f>
        <v>6.2113537944914965</v>
      </c>
      <c r="F30" s="46">
        <v>29235.273900000004</v>
      </c>
      <c r="G30" s="47">
        <f>(F30-[2]与15年同期销量比较!D27)/[2]与15年同期销量比较!D27*100</f>
        <v>30.57546903990843</v>
      </c>
      <c r="H30" s="46">
        <v>294219.79349999997</v>
      </c>
      <c r="I30" s="47">
        <f>(H30-[2]与15年同期销量比较!E27)/[2]与15年同期销量比较!E27*100</f>
        <v>25.360574025951532</v>
      </c>
      <c r="J30" s="46">
        <f t="shared" si="0"/>
        <v>52084.143900000003</v>
      </c>
      <c r="K30" s="47">
        <f>(J30-[2]与15年同期销量比较!F27)/[2]与15年同期销量比较!F27*100</f>
        <v>17.8444931089501</v>
      </c>
      <c r="L30" s="46">
        <f t="shared" si="1"/>
        <v>534251.1335</v>
      </c>
      <c r="M30" s="47">
        <f>(L30-[2]与15年同期销量比较!I27)/[2]与15年同期销量比较!I27*100</f>
        <v>15.966875805448758</v>
      </c>
    </row>
    <row r="31" spans="1:13">
      <c r="A31" s="45" t="s">
        <v>89</v>
      </c>
      <c r="B31" s="46">
        <v>62255.86</v>
      </c>
      <c r="C31" s="47">
        <f>(B31-[2]与15年同期销量比较!B28)/[2]与15年同期销量比较!B28*100</f>
        <v>11.632860186055185</v>
      </c>
      <c r="D31" s="46">
        <v>663618.65</v>
      </c>
      <c r="E31" s="47">
        <f>(D31-[2]与15年同期销量比较!C28)/[2]与15年同期销量比较!C28*100</f>
        <v>12.893604799551358</v>
      </c>
      <c r="F31" s="46">
        <v>56644.006399999998</v>
      </c>
      <c r="G31" s="47">
        <f>(F31-[2]与15年同期销量比较!D28)/[2]与15年同期销量比较!D28*100</f>
        <v>2.5815170822383182</v>
      </c>
      <c r="H31" s="46">
        <v>693024.95209999988</v>
      </c>
      <c r="I31" s="47">
        <f>(H31-[2]与15年同期销量比较!E28)/[2]与15年同期销量比较!E28*100</f>
        <v>21.557728476287462</v>
      </c>
      <c r="J31" s="46">
        <f t="shared" si="0"/>
        <v>118899.8664</v>
      </c>
      <c r="K31" s="47">
        <f>(J31-[2]与15年同期销量比较!F28)/[2]与15年同期销量比较!F28*100</f>
        <v>7.1296104480251223</v>
      </c>
      <c r="L31" s="46">
        <f t="shared" si="1"/>
        <v>1356643.6020999998</v>
      </c>
      <c r="M31" s="47">
        <f>(L31-[2]与15年同期销量比较!I28)/[2]与15年同期销量比较!I28*100</f>
        <v>17.159423498202944</v>
      </c>
    </row>
    <row r="32" spans="1:13">
      <c r="A32" s="45" t="s">
        <v>90</v>
      </c>
      <c r="B32" s="46">
        <v>15242.44</v>
      </c>
      <c r="C32" s="47">
        <f>(B32-[2]与15年同期销量比较!B29)/[2]与15年同期销量比较!B29*100</f>
        <v>60.794900115302298</v>
      </c>
      <c r="D32" s="46">
        <v>139009.18</v>
      </c>
      <c r="E32" s="47">
        <f>(D32-[2]与15年同期销量比较!C29)/[2]与15年同期销量比较!C29*100</f>
        <v>44.946598526105127</v>
      </c>
      <c r="F32" s="46">
        <v>6581.4328000000005</v>
      </c>
      <c r="G32" s="47">
        <f>(F32-[2]与15年同期销量比较!D29)/[2]与15年同期销量比较!D29*100</f>
        <v>41.897756938249167</v>
      </c>
      <c r="H32" s="46">
        <v>64123.866099999999</v>
      </c>
      <c r="I32" s="47">
        <f>(H32-[2]与15年同期销量比较!E29)/[2]与15年同期销量比较!E29*100</f>
        <v>34.960076040997897</v>
      </c>
      <c r="J32" s="46">
        <f t="shared" si="0"/>
        <v>21823.872800000001</v>
      </c>
      <c r="K32" s="47">
        <f>(J32-[2]与15年同期销量比较!F29)/[2]与15年同期销量比较!F29*100</f>
        <v>54.586484622642253</v>
      </c>
      <c r="L32" s="46">
        <f t="shared" si="1"/>
        <v>203133.04609999998</v>
      </c>
      <c r="M32" s="47">
        <f>(L32-[2]与15年同期销量比较!I29)/[2]与15年同期销量比较!I29*100</f>
        <v>41.638120589183167</v>
      </c>
    </row>
    <row r="33" spans="1:13">
      <c r="A33" s="45" t="s">
        <v>91</v>
      </c>
      <c r="B33" s="46">
        <v>71408.100000000006</v>
      </c>
      <c r="C33" s="47">
        <f>(B33-[2]与15年同期销量比较!B30)/[2]与15年同期销量比较!B30*100</f>
        <v>0.65729936370377251</v>
      </c>
      <c r="D33" s="46">
        <v>785858.9</v>
      </c>
      <c r="E33" s="47">
        <f>(D33-[2]与15年同期销量比较!C30)/[2]与15年同期销量比较!C30*100</f>
        <v>4.8762366991620283</v>
      </c>
      <c r="F33" s="46">
        <v>43178.159</v>
      </c>
      <c r="G33" s="47">
        <f>(F33-[2]与15年同期销量比较!D30)/[2]与15年同期销量比较!D30*100</f>
        <v>-10.218993217446066</v>
      </c>
      <c r="H33" s="46">
        <v>516032.18289999996</v>
      </c>
      <c r="I33" s="47">
        <f>(H33-[2]与15年同期销量比较!E30)/[2]与15年同期销量比较!E30*100</f>
        <v>40.978571550483778</v>
      </c>
      <c r="J33" s="46">
        <f t="shared" si="0"/>
        <v>114586.25900000001</v>
      </c>
      <c r="K33" s="47">
        <f>(J33-[2]与15年同期销量比较!F30)/[2]与15年同期销量比较!F30*100</f>
        <v>-3.7369781624830241</v>
      </c>
      <c r="L33" s="46">
        <f t="shared" si="1"/>
        <v>1301891.0829</v>
      </c>
      <c r="M33" s="47">
        <f>(L33-[2]与15年同期销量比较!I30)/[2]与15年同期销量比较!I30*100</f>
        <v>16.724246312588093</v>
      </c>
    </row>
    <row r="34" spans="1:13">
      <c r="A34" s="45" t="s">
        <v>92</v>
      </c>
      <c r="B34" s="46">
        <v>37533.379999999997</v>
      </c>
      <c r="C34" s="47">
        <f>(B34-[2]与15年同期销量比较!B31)/[2]与15年同期销量比较!B31*100</f>
        <v>-2.0489831026876808</v>
      </c>
      <c r="D34" s="46">
        <v>407416.03</v>
      </c>
      <c r="E34" s="47">
        <f>(D34-[2]与15年同期销量比较!C31)/[2]与15年同期销量比较!C31*100</f>
        <v>-1.0982445167882853</v>
      </c>
      <c r="F34" s="46">
        <v>25265.727699999999</v>
      </c>
      <c r="G34" s="47">
        <f>(F34-[2]与15年同期销量比较!D31)/[2]与15年同期销量比较!D31*100</f>
        <v>25.89806522844772</v>
      </c>
      <c r="H34" s="46">
        <v>237738.25659999996</v>
      </c>
      <c r="I34" s="47">
        <f>(H34-[2]与15年同期销量比较!E31)/[2]与15年同期销量比较!E31*100</f>
        <v>17.446799696109206</v>
      </c>
      <c r="J34" s="46">
        <f t="shared" si="0"/>
        <v>62799.107699999993</v>
      </c>
      <c r="K34" s="47">
        <f>(J34-[2]与15年同期销量比较!F31)/[2]与15年同期销量比较!F31*100</f>
        <v>7.5568078900712212</v>
      </c>
      <c r="L34" s="46">
        <f t="shared" si="1"/>
        <v>645154.28659999999</v>
      </c>
      <c r="M34" s="47">
        <f>(L34-[2]与15年同期销量比较!I31)/[2]与15年同期销量比较!I31*100</f>
        <v>5.0120375280920504</v>
      </c>
    </row>
    <row r="35" spans="1:13">
      <c r="A35" s="45" t="s">
        <v>93</v>
      </c>
      <c r="B35" s="46">
        <v>14365.48</v>
      </c>
      <c r="C35" s="47">
        <f>(B35-[2]与15年同期销量比较!B32)/[2]与15年同期销量比较!B32*100</f>
        <v>32.885002118318745</v>
      </c>
      <c r="D35" s="46">
        <v>138534.51999999999</v>
      </c>
      <c r="E35" s="47">
        <f>(D35-[2]与15年同期销量比较!C32)/[2]与15年同期销量比较!C32*100</f>
        <v>32.974995027878421</v>
      </c>
      <c r="F35" s="46">
        <v>9083.9728999999988</v>
      </c>
      <c r="G35" s="47">
        <f>(F35-[2]与15年同期销量比较!D32)/[2]与15年同期销量比较!D32*100</f>
        <v>127.082274298257</v>
      </c>
      <c r="H35" s="46">
        <v>58099.724300000002</v>
      </c>
      <c r="I35" s="47">
        <f>(H35-[2]与15年同期销量比较!E32)/[2]与15年同期销量比较!E32*100</f>
        <v>14.991124167074886</v>
      </c>
      <c r="J35" s="46">
        <f t="shared" si="0"/>
        <v>23449.452899999997</v>
      </c>
      <c r="K35" s="47">
        <f>(J35-[2]与15年同期销量比较!F32)/[2]与15年同期销量比较!F32*100</f>
        <v>58.327138006547827</v>
      </c>
      <c r="L35" s="46">
        <f t="shared" si="1"/>
        <v>196634.24429999999</v>
      </c>
      <c r="M35" s="47">
        <f>(L35-[2]与15年同期销量比较!I32)/[2]与15年同期销量比较!I32*100</f>
        <v>27.10165713442052</v>
      </c>
    </row>
    <row r="36" spans="1:13">
      <c r="A36" s="45" t="s">
        <v>94</v>
      </c>
      <c r="B36" s="46">
        <v>16210.16</v>
      </c>
      <c r="C36" s="47">
        <f>(B36-[2]与15年同期销量比较!B33)/[2]与15年同期销量比较!B33*100</f>
        <v>24.418573414292876</v>
      </c>
      <c r="D36" s="46">
        <v>154596.48000000001</v>
      </c>
      <c r="E36" s="47">
        <f>(D36-[2]与15年同期销量比较!C33)/[2]与15年同期销量比较!C33*100</f>
        <v>10.780142128569246</v>
      </c>
      <c r="F36" s="46">
        <v>8238.6021000000019</v>
      </c>
      <c r="G36" s="47">
        <f>(F36-[2]与15年同期销量比较!D33)/[2]与15年同期销量比较!D33*100</f>
        <v>11.724253611631468</v>
      </c>
      <c r="H36" s="46">
        <v>91633.733699999982</v>
      </c>
      <c r="I36" s="47">
        <f>(H36-[2]与15年同期销量比较!E33)/[2]与15年同期销量比较!E33*100</f>
        <v>16.138607994979175</v>
      </c>
      <c r="J36" s="46">
        <f t="shared" si="0"/>
        <v>24448.7621</v>
      </c>
      <c r="K36" s="47">
        <f>(J36-[2]与15年同期销量比较!F33)/[2]与15年同期销量比较!F33*100</f>
        <v>19.830544365332042</v>
      </c>
      <c r="L36" s="46">
        <f t="shared" si="1"/>
        <v>246230.21369999999</v>
      </c>
      <c r="M36" s="47">
        <f>(L36-[2]与15年同期销量比较!I33)/[2]与15年同期销量比较!I33*100</f>
        <v>12.715501140591034</v>
      </c>
    </row>
    <row r="37" spans="1:13">
      <c r="A37" s="45" t="s">
        <v>95</v>
      </c>
      <c r="B37" s="46">
        <v>34085.96</v>
      </c>
      <c r="C37" s="47">
        <f>(B37-[2]与15年同期销量比较!B34)/[2]与15年同期销量比较!B34*100</f>
        <v>2.2170749436824813</v>
      </c>
      <c r="D37" s="46">
        <v>382342.16</v>
      </c>
      <c r="E37" s="47">
        <f>(D37-[2]与15年同期销量比较!C34)/[2]与15年同期销量比较!C34*100</f>
        <v>5.580529330629453</v>
      </c>
      <c r="F37" s="46">
        <v>26005.706300000002</v>
      </c>
      <c r="G37" s="47">
        <f>(F37-[2]与15年同期销量比较!D34)/[2]与15年同期销量比较!D34*100</f>
        <v>30.194963627854392</v>
      </c>
      <c r="H37" s="46">
        <v>255277.39379999999</v>
      </c>
      <c r="I37" s="47">
        <f>(H37-[2]与15年同期销量比较!E34)/[2]与15年同期销量比较!E34*100</f>
        <v>35.346593642977041</v>
      </c>
      <c r="J37" s="46">
        <f t="shared" si="0"/>
        <v>60091.666299999997</v>
      </c>
      <c r="K37" s="47">
        <f>(J37-[2]与15年同期销量比较!F34)/[2]与15年同期销量比较!F34*100</f>
        <v>12.697780573937202</v>
      </c>
      <c r="L37" s="46">
        <f t="shared" si="1"/>
        <v>637619.55379999999</v>
      </c>
      <c r="M37" s="47">
        <f>(L37-[2]与15年同期销量比较!I34)/[2]与15年同期销量比较!I34*100</f>
        <v>15.774354587136022</v>
      </c>
    </row>
    <row r="38" spans="1:13">
      <c r="A38" s="45" t="s">
        <v>96</v>
      </c>
      <c r="B38" s="46">
        <f>SUM(B7:B37)</f>
        <v>1786108.7</v>
      </c>
      <c r="C38" s="47">
        <f>(B38-[2]与15年同期销量比较!B35)/[2]与15年同期销量比较!B35*100</f>
        <v>4.928713414866527</v>
      </c>
      <c r="D38" s="46">
        <f>SUM(D7:D37)</f>
        <v>18650773.039999999</v>
      </c>
      <c r="E38" s="47">
        <f>(D38-[2]与15年同期销量比较!C35)/[2]与15年同期销量比较!C35*100</f>
        <v>2.3094568787816359</v>
      </c>
      <c r="F38" s="46">
        <f>SUM(F7:F37)</f>
        <v>1662120.7943950002</v>
      </c>
      <c r="G38" s="47">
        <f>(F38-[2]与15年同期销量比较!D35)/[2]与15年同期销量比较!D35*100</f>
        <v>22.141206355505378</v>
      </c>
      <c r="H38" s="46">
        <f>SUM(H7:H37)</f>
        <v>17153988.968595002</v>
      </c>
      <c r="I38" s="47">
        <f>(H38-[2]与15年同期销量比较!E35)/[2]与15年同期销量比较!E35*100</f>
        <v>13.25309348602779</v>
      </c>
      <c r="J38" s="46">
        <f t="shared" si="0"/>
        <v>3448229.4943949999</v>
      </c>
      <c r="K38" s="47">
        <f>(J38-[2]与15年同期销量比较!F35)/[2]与15年同期销量比较!F35*100</f>
        <v>12.575743798292388</v>
      </c>
      <c r="L38" s="46">
        <f t="shared" si="1"/>
        <v>35804762.008595005</v>
      </c>
      <c r="M38" s="47">
        <f>(L38-[2]与15年同期销量比较!I35)/[2]与15年同期销量比较!I35*100</f>
        <v>7.2758115787406235</v>
      </c>
    </row>
  </sheetData>
  <mergeCells count="18">
    <mergeCell ref="J4:K4"/>
    <mergeCell ref="L4:M4"/>
    <mergeCell ref="B5:B6"/>
    <mergeCell ref="D5:D6"/>
    <mergeCell ref="F5:F6"/>
    <mergeCell ref="H5:H6"/>
    <mergeCell ref="J5:J6"/>
    <mergeCell ref="L5:L6"/>
    <mergeCell ref="A1:M1"/>
    <mergeCell ref="L2:M2"/>
    <mergeCell ref="A3:A6"/>
    <mergeCell ref="B3:E3"/>
    <mergeCell ref="F3:I3"/>
    <mergeCell ref="J3:M3"/>
    <mergeCell ref="B4:C4"/>
    <mergeCell ref="D4:E4"/>
    <mergeCell ref="F4:G4"/>
    <mergeCell ref="H4:I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2016-12-20T08:57:21Z</dcterms:modified>
</cp:coreProperties>
</file>