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</externalReferences>
  <calcPr calcId="124519"/>
</workbook>
</file>

<file path=xl/calcChain.xml><?xml version="1.0" encoding="utf-8"?>
<calcChain xmlns="http://schemas.openxmlformats.org/spreadsheetml/2006/main">
  <c r="I38" i="3"/>
  <c r="H38"/>
  <c r="G38"/>
  <c r="F38"/>
  <c r="E38"/>
  <c r="D38"/>
  <c r="L38" s="1"/>
  <c r="M38" s="1"/>
  <c r="C38"/>
  <c r="B38"/>
  <c r="J38" s="1"/>
  <c r="K38" s="1"/>
  <c r="M37"/>
  <c r="L37"/>
  <c r="K37"/>
  <c r="J37"/>
  <c r="I37"/>
  <c r="G37"/>
  <c r="E37"/>
  <c r="C37"/>
  <c r="M36"/>
  <c r="L36"/>
  <c r="K36"/>
  <c r="J36"/>
  <c r="I36"/>
  <c r="G36"/>
  <c r="E36"/>
  <c r="C36"/>
  <c r="M35"/>
  <c r="L35"/>
  <c r="K35"/>
  <c r="J35"/>
  <c r="I35"/>
  <c r="G35"/>
  <c r="E35"/>
  <c r="C35"/>
  <c r="M34"/>
  <c r="L34"/>
  <c r="K34"/>
  <c r="J34"/>
  <c r="I34"/>
  <c r="G34"/>
  <c r="E34"/>
  <c r="C34"/>
  <c r="M33"/>
  <c r="L33"/>
  <c r="K33"/>
  <c r="J33"/>
  <c r="I33"/>
  <c r="G33"/>
  <c r="E33"/>
  <c r="C33"/>
  <c r="M32"/>
  <c r="L32"/>
  <c r="K32"/>
  <c r="J32"/>
  <c r="I32"/>
  <c r="G32"/>
  <c r="E32"/>
  <c r="C32"/>
  <c r="M31"/>
  <c r="L31"/>
  <c r="K31"/>
  <c r="J31"/>
  <c r="I31"/>
  <c r="G31"/>
  <c r="E31"/>
  <c r="C31"/>
  <c r="M30"/>
  <c r="L30"/>
  <c r="K30"/>
  <c r="J30"/>
  <c r="I30"/>
  <c r="G30"/>
  <c r="E30"/>
  <c r="C30"/>
  <c r="M29"/>
  <c r="L29"/>
  <c r="K29"/>
  <c r="J29"/>
  <c r="I29"/>
  <c r="G29"/>
  <c r="E29"/>
  <c r="C29"/>
  <c r="M28"/>
  <c r="L28"/>
  <c r="K28"/>
  <c r="J28"/>
  <c r="I28"/>
  <c r="G28"/>
  <c r="E28"/>
  <c r="C28"/>
  <c r="M27"/>
  <c r="L27"/>
  <c r="K27"/>
  <c r="J27"/>
  <c r="I27"/>
  <c r="G27"/>
  <c r="E27"/>
  <c r="C27"/>
  <c r="M26"/>
  <c r="L26"/>
  <c r="K26"/>
  <c r="J26"/>
  <c r="I26"/>
  <c r="G26"/>
  <c r="E26"/>
  <c r="C26"/>
  <c r="M25"/>
  <c r="L25"/>
  <c r="K25"/>
  <c r="J25"/>
  <c r="I25"/>
  <c r="G25"/>
  <c r="E25"/>
  <c r="C25"/>
  <c r="M24"/>
  <c r="L24"/>
  <c r="K24"/>
  <c r="J24"/>
  <c r="I24"/>
  <c r="G24"/>
  <c r="E24"/>
  <c r="C24"/>
  <c r="M23"/>
  <c r="L23"/>
  <c r="K23"/>
  <c r="J23"/>
  <c r="I23"/>
  <c r="G23"/>
  <c r="E23"/>
  <c r="C23"/>
  <c r="M22"/>
  <c r="L22"/>
  <c r="K22"/>
  <c r="J22"/>
  <c r="I22"/>
  <c r="G22"/>
  <c r="E22"/>
  <c r="C22"/>
  <c r="M21"/>
  <c r="L21"/>
  <c r="K21"/>
  <c r="J21"/>
  <c r="I21"/>
  <c r="G21"/>
  <c r="E21"/>
  <c r="C21"/>
  <c r="M20"/>
  <c r="L20"/>
  <c r="K20"/>
  <c r="J20"/>
  <c r="I20"/>
  <c r="G20"/>
  <c r="E20"/>
  <c r="C20"/>
  <c r="M19"/>
  <c r="L19"/>
  <c r="K19"/>
  <c r="J19"/>
  <c r="I19"/>
  <c r="G19"/>
  <c r="E19"/>
  <c r="C19"/>
  <c r="M18"/>
  <c r="L18"/>
  <c r="K18"/>
  <c r="J18"/>
  <c r="I18"/>
  <c r="G18"/>
  <c r="E18"/>
  <c r="C18"/>
  <c r="M17"/>
  <c r="L17"/>
  <c r="K17"/>
  <c r="J17"/>
  <c r="I17"/>
  <c r="G17"/>
  <c r="E17"/>
  <c r="C17"/>
  <c r="M16"/>
  <c r="L16"/>
  <c r="K16"/>
  <c r="J16"/>
  <c r="I16"/>
  <c r="G16"/>
  <c r="E16"/>
  <c r="C16"/>
  <c r="M15"/>
  <c r="L15"/>
  <c r="K15"/>
  <c r="J15"/>
  <c r="I15"/>
  <c r="G15"/>
  <c r="E15"/>
  <c r="C15"/>
  <c r="M14"/>
  <c r="L14"/>
  <c r="K14"/>
  <c r="J14"/>
  <c r="I14"/>
  <c r="G14"/>
  <c r="E14"/>
  <c r="C14"/>
  <c r="M13"/>
  <c r="L13"/>
  <c r="K13"/>
  <c r="J13"/>
  <c r="I13"/>
  <c r="G13"/>
  <c r="E13"/>
  <c r="C13"/>
  <c r="M12"/>
  <c r="L12"/>
  <c r="K12"/>
  <c r="J12"/>
  <c r="I12"/>
  <c r="G12"/>
  <c r="E12"/>
  <c r="C12"/>
  <c r="M11"/>
  <c r="L11"/>
  <c r="K11"/>
  <c r="J11"/>
  <c r="I11"/>
  <c r="G11"/>
  <c r="E11"/>
  <c r="C11"/>
  <c r="M10"/>
  <c r="L10"/>
  <c r="K10"/>
  <c r="J10"/>
  <c r="I10"/>
  <c r="G10"/>
  <c r="E10"/>
  <c r="C10"/>
  <c r="M9"/>
  <c r="L9"/>
  <c r="K9"/>
  <c r="J9"/>
  <c r="I9"/>
  <c r="G9"/>
  <c r="E9"/>
  <c r="C9"/>
  <c r="M8"/>
  <c r="L8"/>
  <c r="K8"/>
  <c r="J8"/>
  <c r="I8"/>
  <c r="G8"/>
  <c r="E8"/>
  <c r="C8"/>
  <c r="M7"/>
  <c r="L7"/>
  <c r="K7"/>
  <c r="J7"/>
  <c r="I7"/>
  <c r="G7"/>
  <c r="E7"/>
  <c r="C7"/>
  <c r="F21" i="2"/>
  <c r="H21" s="1"/>
  <c r="C21"/>
  <c r="B21"/>
  <c r="D21" s="1"/>
  <c r="F20"/>
  <c r="H20" s="1"/>
  <c r="C20"/>
  <c r="B20"/>
  <c r="D20" s="1"/>
  <c r="F19"/>
  <c r="H19" s="1"/>
  <c r="C19"/>
  <c r="B19"/>
  <c r="D19" s="1"/>
  <c r="F18"/>
  <c r="H18" s="1"/>
  <c r="C18"/>
  <c r="B18"/>
  <c r="D18" s="1"/>
  <c r="F17"/>
  <c r="H17" s="1"/>
  <c r="C17"/>
  <c r="B17"/>
  <c r="D17" s="1"/>
  <c r="G16"/>
  <c r="C16"/>
  <c r="H15"/>
  <c r="E15"/>
  <c r="D15"/>
  <c r="H14"/>
  <c r="E14"/>
  <c r="D14"/>
  <c r="H13"/>
  <c r="E13"/>
  <c r="D13"/>
  <c r="H12"/>
  <c r="E12"/>
  <c r="D12"/>
  <c r="G11"/>
  <c r="F11"/>
  <c r="H11" s="1"/>
  <c r="C11"/>
  <c r="B11"/>
  <c r="D11" s="1"/>
  <c r="H10"/>
  <c r="E10"/>
  <c r="D10"/>
  <c r="H9"/>
  <c r="E9"/>
  <c r="D9"/>
  <c r="H8"/>
  <c r="E8"/>
  <c r="D8"/>
  <c r="H7"/>
  <c r="E7"/>
  <c r="D7"/>
  <c r="G6"/>
  <c r="F6"/>
  <c r="F16" s="1"/>
  <c r="H16" s="1"/>
  <c r="C6"/>
  <c r="B6"/>
  <c r="E6" s="1"/>
  <c r="K18" i="1"/>
  <c r="J18"/>
  <c r="I18"/>
  <c r="H18"/>
  <c r="E18"/>
  <c r="D18"/>
  <c r="C18"/>
  <c r="B18"/>
  <c r="L17"/>
  <c r="F17"/>
  <c r="N17" s="1"/>
  <c r="L16"/>
  <c r="F16"/>
  <c r="N16" s="1"/>
  <c r="L15"/>
  <c r="F15"/>
  <c r="N15" s="1"/>
  <c r="L14"/>
  <c r="F14"/>
  <c r="N14" s="1"/>
  <c r="L13"/>
  <c r="F13"/>
  <c r="N13" s="1"/>
  <c r="L12"/>
  <c r="F12"/>
  <c r="N12" s="1"/>
  <c r="L11"/>
  <c r="F11"/>
  <c r="N11" s="1"/>
  <c r="L10"/>
  <c r="F10"/>
  <c r="N10" s="1"/>
  <c r="L9"/>
  <c r="F9"/>
  <c r="N9" s="1"/>
  <c r="L8"/>
  <c r="F8"/>
  <c r="N8" s="1"/>
  <c r="L7"/>
  <c r="F7"/>
  <c r="N7" s="1"/>
  <c r="L6"/>
  <c r="M6" s="1"/>
  <c r="M7" s="1"/>
  <c r="M8" s="1"/>
  <c r="M9" s="1"/>
  <c r="M10" s="1"/>
  <c r="M11" s="1"/>
  <c r="M12" s="1"/>
  <c r="M13" s="1"/>
  <c r="M14" s="1"/>
  <c r="M15" s="1"/>
  <c r="M16" s="1"/>
  <c r="M17" s="1"/>
  <c r="F6"/>
  <c r="G6" s="1"/>
  <c r="G7" s="1"/>
  <c r="G8" s="1"/>
  <c r="G9" s="1"/>
  <c r="G10" s="1"/>
  <c r="G11" s="1"/>
  <c r="G12" s="1"/>
  <c r="G13" s="1"/>
  <c r="G14" s="1"/>
  <c r="G15" s="1"/>
  <c r="G16" s="1"/>
  <c r="G17" s="1"/>
  <c r="D6" i="2" l="1"/>
  <c r="H6"/>
  <c r="E11"/>
  <c r="B16"/>
  <c r="E17"/>
  <c r="E18"/>
  <c r="E19"/>
  <c r="E20"/>
  <c r="E21"/>
  <c r="N6" i="1"/>
  <c r="N18" s="1"/>
  <c r="E16" i="2" l="1"/>
  <c r="D16"/>
</calcChain>
</file>

<file path=xl/sharedStrings.xml><?xml version="1.0" encoding="utf-8"?>
<sst xmlns="http://schemas.openxmlformats.org/spreadsheetml/2006/main" count="126" uniqueCount="97">
  <si>
    <t>附件1：</t>
    <phoneticPr fontId="3" type="noConversion"/>
  </si>
  <si>
    <r>
      <t>2016</t>
    </r>
    <r>
      <rPr>
        <sz val="16"/>
        <rFont val="黑体"/>
        <family val="3"/>
        <charset val="134"/>
      </rPr>
      <t>年</t>
    </r>
    <r>
      <rPr>
        <sz val="16"/>
        <rFont val="Times New Roman"/>
        <family val="1"/>
      </rPr>
      <t>12</t>
    </r>
    <r>
      <rPr>
        <sz val="16"/>
        <rFont val="黑体"/>
        <family val="3"/>
        <charset val="134"/>
      </rPr>
      <t>月全国彩票销售情况表</t>
    </r>
    <phoneticPr fontId="3" type="noConversion"/>
  </si>
  <si>
    <r>
      <t xml:space="preserve"> </t>
    </r>
    <r>
      <rPr>
        <sz val="10"/>
        <rFont val="宋体"/>
        <charset val="134"/>
      </rPr>
      <t>单位：亿元</t>
    </r>
    <phoneticPr fontId="3" type="noConversion"/>
  </si>
  <si>
    <r>
      <t>月</t>
    </r>
    <r>
      <rPr>
        <sz val="10"/>
        <rFont val="Times New Roman"/>
        <family val="1"/>
      </rPr>
      <t xml:space="preserve">    </t>
    </r>
    <r>
      <rPr>
        <sz val="10"/>
        <rFont val="宋体"/>
        <charset val="134"/>
      </rPr>
      <t>份</t>
    </r>
    <phoneticPr fontId="3" type="noConversion"/>
  </si>
  <si>
    <t>福利彩票</t>
    <phoneticPr fontId="3" type="noConversion"/>
  </si>
  <si>
    <t xml:space="preserve">    体育彩票</t>
    <phoneticPr fontId="3" type="noConversion"/>
  </si>
  <si>
    <r>
      <t>合</t>
    </r>
    <r>
      <rPr>
        <sz val="10"/>
        <rFont val="Times New Roman"/>
        <family val="1"/>
      </rPr>
      <t xml:space="preserve">    </t>
    </r>
    <r>
      <rPr>
        <sz val="10"/>
        <rFont val="宋体"/>
        <charset val="134"/>
      </rPr>
      <t>计</t>
    </r>
    <phoneticPr fontId="3" type="noConversion"/>
  </si>
  <si>
    <t>乐透数字型</t>
    <phoneticPr fontId="3" type="noConversion"/>
  </si>
  <si>
    <t>即开型</t>
    <phoneticPr fontId="3" type="noConversion"/>
  </si>
  <si>
    <t>视频型</t>
    <phoneticPr fontId="3" type="noConversion"/>
  </si>
  <si>
    <t>基诺型</t>
    <phoneticPr fontId="3" type="noConversion"/>
  </si>
  <si>
    <r>
      <t>小</t>
    </r>
    <r>
      <rPr>
        <sz val="10"/>
        <rFont val="Times New Roman"/>
        <family val="1"/>
      </rPr>
      <t xml:space="preserve">    </t>
    </r>
    <r>
      <rPr>
        <sz val="10"/>
        <rFont val="宋体"/>
        <charset val="134"/>
      </rPr>
      <t>计</t>
    </r>
    <phoneticPr fontId="3" type="noConversion"/>
  </si>
  <si>
    <t>1至本月累计</t>
    <phoneticPr fontId="3" type="noConversion"/>
  </si>
  <si>
    <t>竞猜型</t>
    <phoneticPr fontId="3" type="noConversion"/>
  </si>
  <si>
    <r>
      <t xml:space="preserve">1    </t>
    </r>
    <r>
      <rPr>
        <sz val="10"/>
        <rFont val="宋体"/>
        <charset val="134"/>
      </rPr>
      <t>月</t>
    </r>
    <phoneticPr fontId="3" type="noConversion"/>
  </si>
  <si>
    <r>
      <t xml:space="preserve">2     </t>
    </r>
    <r>
      <rPr>
        <sz val="10"/>
        <rFont val="宋体"/>
        <charset val="134"/>
      </rPr>
      <t>月</t>
    </r>
    <phoneticPr fontId="3" type="noConversion"/>
  </si>
  <si>
    <r>
      <t xml:space="preserve">3     </t>
    </r>
    <r>
      <rPr>
        <sz val="10"/>
        <rFont val="宋体"/>
        <charset val="134"/>
      </rPr>
      <t>月</t>
    </r>
    <phoneticPr fontId="3" type="noConversion"/>
  </si>
  <si>
    <r>
      <t xml:space="preserve">4    </t>
    </r>
    <r>
      <rPr>
        <sz val="10"/>
        <rFont val="宋体"/>
        <charset val="134"/>
      </rPr>
      <t>月</t>
    </r>
  </si>
  <si>
    <r>
      <t xml:space="preserve">5    </t>
    </r>
    <r>
      <rPr>
        <sz val="10"/>
        <rFont val="宋体"/>
        <charset val="134"/>
      </rPr>
      <t>月</t>
    </r>
  </si>
  <si>
    <r>
      <t xml:space="preserve">6    </t>
    </r>
    <r>
      <rPr>
        <sz val="10"/>
        <rFont val="宋体"/>
        <charset val="134"/>
      </rPr>
      <t>月</t>
    </r>
  </si>
  <si>
    <r>
      <t xml:space="preserve">7    </t>
    </r>
    <r>
      <rPr>
        <sz val="10"/>
        <rFont val="宋体"/>
        <charset val="134"/>
      </rPr>
      <t>月</t>
    </r>
  </si>
  <si>
    <r>
      <t xml:space="preserve">8    </t>
    </r>
    <r>
      <rPr>
        <sz val="10"/>
        <rFont val="宋体"/>
        <charset val="134"/>
      </rPr>
      <t>月</t>
    </r>
  </si>
  <si>
    <r>
      <t xml:space="preserve">9    </t>
    </r>
    <r>
      <rPr>
        <sz val="10"/>
        <rFont val="宋体"/>
        <charset val="134"/>
      </rPr>
      <t>月</t>
    </r>
  </si>
  <si>
    <r>
      <t xml:space="preserve">10    </t>
    </r>
    <r>
      <rPr>
        <sz val="10"/>
        <rFont val="宋体"/>
        <charset val="134"/>
      </rPr>
      <t>月</t>
    </r>
  </si>
  <si>
    <r>
      <t xml:space="preserve">11    </t>
    </r>
    <r>
      <rPr>
        <sz val="10"/>
        <rFont val="宋体"/>
        <charset val="134"/>
      </rPr>
      <t>月</t>
    </r>
  </si>
  <si>
    <r>
      <t xml:space="preserve">12    </t>
    </r>
    <r>
      <rPr>
        <sz val="10"/>
        <rFont val="宋体"/>
        <charset val="134"/>
      </rPr>
      <t>月</t>
    </r>
  </si>
  <si>
    <r>
      <t>总</t>
    </r>
    <r>
      <rPr>
        <sz val="10"/>
        <rFont val="Times New Roman"/>
        <family val="1"/>
      </rPr>
      <t xml:space="preserve">    </t>
    </r>
    <r>
      <rPr>
        <sz val="10"/>
        <rFont val="宋体"/>
        <charset val="134"/>
      </rPr>
      <t>计</t>
    </r>
    <phoneticPr fontId="3" type="noConversion"/>
  </si>
  <si>
    <t>─</t>
    <phoneticPr fontId="3" type="noConversion"/>
  </si>
  <si>
    <t>销售额</t>
  </si>
  <si>
    <t>天津</t>
  </si>
  <si>
    <t>河北</t>
  </si>
  <si>
    <t>山西</t>
  </si>
  <si>
    <t>内蒙古</t>
  </si>
  <si>
    <t>辽宁</t>
  </si>
  <si>
    <t>吉林</t>
  </si>
  <si>
    <t>黑龙江</t>
  </si>
  <si>
    <t>上海</t>
  </si>
  <si>
    <t>江苏</t>
  </si>
  <si>
    <t>浙江</t>
  </si>
  <si>
    <t>安徽</t>
  </si>
  <si>
    <t>福建</t>
  </si>
  <si>
    <t>江西</t>
  </si>
  <si>
    <t>山东</t>
  </si>
  <si>
    <t>河南</t>
  </si>
  <si>
    <t>湖北</t>
  </si>
  <si>
    <t>湖南</t>
  </si>
  <si>
    <t>广东</t>
  </si>
  <si>
    <t>广西</t>
  </si>
  <si>
    <t>海南</t>
  </si>
  <si>
    <t>重庆</t>
  </si>
  <si>
    <t>四川</t>
  </si>
  <si>
    <t>贵州</t>
  </si>
  <si>
    <t>云南</t>
  </si>
  <si>
    <t>西藏</t>
  </si>
  <si>
    <t>陕西</t>
  </si>
  <si>
    <t>甘肃</t>
  </si>
  <si>
    <t>青海</t>
  </si>
  <si>
    <t>宁夏</t>
  </si>
  <si>
    <t>新疆</t>
  </si>
  <si>
    <t>附件2：</t>
    <phoneticPr fontId="3" type="noConversion"/>
  </si>
  <si>
    <r>
      <t xml:space="preserve">  2016</t>
    </r>
    <r>
      <rPr>
        <sz val="16"/>
        <rFont val="黑体"/>
        <family val="3"/>
        <charset val="134"/>
      </rPr>
      <t>年</t>
    </r>
    <r>
      <rPr>
        <sz val="16"/>
        <rFont val="Times New Roman"/>
        <family val="1"/>
      </rPr>
      <t>12</t>
    </r>
    <r>
      <rPr>
        <sz val="16"/>
        <rFont val="黑体"/>
        <family val="3"/>
        <charset val="134"/>
      </rPr>
      <t>月全国各类型彩票销售情况表</t>
    </r>
    <phoneticPr fontId="3" type="noConversion"/>
  </si>
  <si>
    <t>类型</t>
    <phoneticPr fontId="3" type="noConversion"/>
  </si>
  <si>
    <t>本月</t>
    <phoneticPr fontId="3" type="noConversion"/>
  </si>
  <si>
    <t>本年累计</t>
    <phoneticPr fontId="3" type="noConversion"/>
  </si>
  <si>
    <t>本年销售额</t>
    <phoneticPr fontId="3" type="noConversion"/>
  </si>
  <si>
    <t>上年销售额</t>
    <phoneticPr fontId="3" type="noConversion"/>
  </si>
  <si>
    <t>同比增长(%)</t>
    <phoneticPr fontId="3" type="noConversion"/>
  </si>
  <si>
    <t>环比增长(%)</t>
    <phoneticPr fontId="3" type="noConversion"/>
  </si>
  <si>
    <r>
      <t xml:space="preserve">    </t>
    </r>
    <r>
      <rPr>
        <b/>
        <sz val="10"/>
        <rFont val="宋体"/>
        <charset val="134"/>
      </rPr>
      <t>一、福利彩票</t>
    </r>
    <phoneticPr fontId="3" type="noConversion"/>
  </si>
  <si>
    <t xml:space="preserve">    （一）乐透数字型</t>
    <phoneticPr fontId="3" type="noConversion"/>
  </si>
  <si>
    <t xml:space="preserve">    （二）即开型</t>
    <phoneticPr fontId="3" type="noConversion"/>
  </si>
  <si>
    <t xml:space="preserve">    （三）视频型</t>
    <phoneticPr fontId="3" type="noConversion"/>
  </si>
  <si>
    <t xml:space="preserve">    （四）基诺型</t>
    <phoneticPr fontId="3" type="noConversion"/>
  </si>
  <si>
    <r>
      <t xml:space="preserve">    </t>
    </r>
    <r>
      <rPr>
        <b/>
        <sz val="10"/>
        <rFont val="宋体"/>
        <charset val="134"/>
      </rPr>
      <t>二、体育彩票</t>
    </r>
    <phoneticPr fontId="3" type="noConversion"/>
  </si>
  <si>
    <r>
      <t xml:space="preserve">         </t>
    </r>
    <r>
      <rPr>
        <sz val="10"/>
        <rFont val="宋体"/>
        <charset val="134"/>
      </rPr>
      <t>（一）乐透数字型</t>
    </r>
    <phoneticPr fontId="3" type="noConversion"/>
  </si>
  <si>
    <r>
      <t xml:space="preserve">         </t>
    </r>
    <r>
      <rPr>
        <sz val="10"/>
        <rFont val="宋体"/>
        <charset val="134"/>
      </rPr>
      <t>（二）竞猜型</t>
    </r>
    <phoneticPr fontId="3" type="noConversion"/>
  </si>
  <si>
    <r>
      <t xml:space="preserve">         </t>
    </r>
    <r>
      <rPr>
        <sz val="10"/>
        <rFont val="宋体"/>
        <charset val="134"/>
      </rPr>
      <t>（三）即开型</t>
    </r>
    <phoneticPr fontId="3" type="noConversion"/>
  </si>
  <si>
    <r>
      <t xml:space="preserve">         </t>
    </r>
    <r>
      <rPr>
        <sz val="10"/>
        <rFont val="宋体"/>
        <charset val="134"/>
      </rPr>
      <t>（四）视频型</t>
    </r>
    <phoneticPr fontId="3" type="noConversion"/>
  </si>
  <si>
    <r>
      <t xml:space="preserve">    </t>
    </r>
    <r>
      <rPr>
        <b/>
        <sz val="10"/>
        <rFont val="宋体"/>
        <charset val="134"/>
      </rPr>
      <t>三、合计</t>
    </r>
    <phoneticPr fontId="3" type="noConversion"/>
  </si>
  <si>
    <r>
      <t xml:space="preserve">          </t>
    </r>
    <r>
      <rPr>
        <sz val="10"/>
        <rFont val="宋体"/>
        <charset val="134"/>
      </rPr>
      <t>（一）乐透数字型</t>
    </r>
    <phoneticPr fontId="3" type="noConversion"/>
  </si>
  <si>
    <r>
      <t xml:space="preserve">          </t>
    </r>
    <r>
      <rPr>
        <sz val="10"/>
        <rFont val="宋体"/>
        <charset val="134"/>
      </rPr>
      <t>（二）竞猜型</t>
    </r>
    <phoneticPr fontId="3" type="noConversion"/>
  </si>
  <si>
    <r>
      <t xml:space="preserve">          </t>
    </r>
    <r>
      <rPr>
        <sz val="10"/>
        <rFont val="宋体"/>
        <charset val="134"/>
      </rPr>
      <t>（三）即开型</t>
    </r>
    <phoneticPr fontId="3" type="noConversion"/>
  </si>
  <si>
    <r>
      <t xml:space="preserve">          </t>
    </r>
    <r>
      <rPr>
        <sz val="10"/>
        <rFont val="宋体"/>
        <charset val="134"/>
      </rPr>
      <t>（四）视频型</t>
    </r>
    <phoneticPr fontId="3" type="noConversion"/>
  </si>
  <si>
    <r>
      <t xml:space="preserve">          </t>
    </r>
    <r>
      <rPr>
        <sz val="10"/>
        <rFont val="宋体"/>
        <charset val="134"/>
      </rPr>
      <t>（五）基诺型</t>
    </r>
    <phoneticPr fontId="3" type="noConversion"/>
  </si>
  <si>
    <r>
      <t>附件</t>
    </r>
    <r>
      <rPr>
        <sz val="14"/>
        <rFont val="Times New Roman"/>
        <family val="1"/>
      </rPr>
      <t xml:space="preserve">3:                                                       </t>
    </r>
    <r>
      <rPr>
        <sz val="16"/>
        <rFont val="Times New Roman"/>
        <family val="1"/>
      </rPr>
      <t xml:space="preserve"> 2016</t>
    </r>
    <r>
      <rPr>
        <sz val="16"/>
        <rFont val="黑体"/>
        <family val="3"/>
        <charset val="134"/>
      </rPr>
      <t>年</t>
    </r>
    <r>
      <rPr>
        <sz val="16"/>
        <rFont val="Times New Roman"/>
        <family val="1"/>
      </rPr>
      <t>12</t>
    </r>
    <r>
      <rPr>
        <sz val="16"/>
        <rFont val="黑体"/>
        <family val="3"/>
        <charset val="134"/>
      </rPr>
      <t>月全国各地区彩票销售情况表</t>
    </r>
    <phoneticPr fontId="12" type="noConversion"/>
  </si>
  <si>
    <t>单位：万元</t>
    <phoneticPr fontId="12" type="noConversion"/>
  </si>
  <si>
    <t>地区</t>
    <phoneticPr fontId="12" type="noConversion"/>
  </si>
  <si>
    <t>福利彩票</t>
    <phoneticPr fontId="12" type="noConversion"/>
  </si>
  <si>
    <t>体育彩票</t>
    <phoneticPr fontId="12" type="noConversion"/>
  </si>
  <si>
    <t>销售合计</t>
    <phoneticPr fontId="12" type="noConversion"/>
  </si>
  <si>
    <t>本月</t>
    <phoneticPr fontId="12" type="noConversion"/>
  </si>
  <si>
    <t>本年累计</t>
    <phoneticPr fontId="12" type="noConversion"/>
  </si>
  <si>
    <t>比上年同</t>
    <phoneticPr fontId="12" type="noConversion"/>
  </si>
  <si>
    <t>销售额</t>
    <phoneticPr fontId="12" type="noConversion"/>
  </si>
  <si>
    <t>期增长%</t>
    <phoneticPr fontId="12" type="noConversion"/>
  </si>
  <si>
    <t>北京</t>
    <phoneticPr fontId="12" type="noConversion"/>
  </si>
  <si>
    <t>总计</t>
    <phoneticPr fontId="12" type="noConversion"/>
  </si>
</sst>
</file>

<file path=xl/styles.xml><?xml version="1.0" encoding="utf-8"?>
<styleSheet xmlns="http://schemas.openxmlformats.org/spreadsheetml/2006/main">
  <numFmts count="6">
    <numFmt numFmtId="176" formatCode="0.00_ "/>
    <numFmt numFmtId="177" formatCode="0.0000_);[Red]\(0.0000\)"/>
    <numFmt numFmtId="178" formatCode="0.0000_ "/>
    <numFmt numFmtId="179" formatCode="0.0%"/>
    <numFmt numFmtId="180" formatCode="0.0_ "/>
    <numFmt numFmtId="181" formatCode="0.00_);[Red]\(0.00\)"/>
  </numFmts>
  <fonts count="1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4"/>
      <name val="黑体"/>
      <family val="3"/>
      <charset val="134"/>
    </font>
    <font>
      <sz val="9"/>
      <name val="宋体"/>
      <charset val="134"/>
    </font>
    <font>
      <sz val="16"/>
      <name val="Times New Roman"/>
      <family val="1"/>
    </font>
    <font>
      <sz val="16"/>
      <name val="黑体"/>
      <family val="3"/>
      <charset val="134"/>
    </font>
    <font>
      <sz val="10"/>
      <name val="Times New Roman"/>
      <family val="1"/>
    </font>
    <font>
      <sz val="10"/>
      <name val="宋体"/>
      <charset val="134"/>
    </font>
    <font>
      <sz val="10"/>
      <name val="黑体"/>
      <family val="3"/>
      <charset val="134"/>
    </font>
    <font>
      <b/>
      <sz val="10"/>
      <name val="Times New Roman"/>
      <family val="1"/>
    </font>
    <font>
      <b/>
      <sz val="10"/>
      <name val="宋体"/>
      <charset val="134"/>
    </font>
    <font>
      <sz val="14"/>
      <name val="Times New Roman"/>
      <family val="1"/>
    </font>
    <font>
      <sz val="9"/>
      <name val="宋体"/>
      <family val="3"/>
      <charset val="134"/>
    </font>
    <font>
      <sz val="11"/>
      <name val="Times New Roman"/>
      <family val="1"/>
    </font>
    <font>
      <sz val="11"/>
      <name val="仿宋_GB2312"/>
      <family val="3"/>
      <charset val="134"/>
    </font>
    <font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Fill="1">
      <alignment vertic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177" fontId="7" fillId="0" borderId="6" xfId="0" applyNumberFormat="1" applyFont="1" applyFill="1" applyBorder="1" applyAlignment="1">
      <alignment horizontal="center" vertical="center"/>
    </xf>
    <xf numFmtId="178" fontId="7" fillId="0" borderId="6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10" fontId="8" fillId="0" borderId="8" xfId="0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10" fontId="7" fillId="0" borderId="6" xfId="0" applyNumberFormat="1" applyFont="1" applyFill="1" applyBorder="1" applyAlignment="1">
      <alignment horizontal="center" vertical="center"/>
    </xf>
    <xf numFmtId="0" fontId="9" fillId="0" borderId="6" xfId="0" applyFont="1" applyFill="1" applyBorder="1" applyAlignment="1">
      <alignment vertical="center"/>
    </xf>
    <xf numFmtId="179" fontId="7" fillId="0" borderId="6" xfId="0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vertical="center"/>
    </xf>
    <xf numFmtId="0" fontId="13" fillId="0" borderId="0" xfId="0" applyFont="1" applyFill="1" applyAlignment="1">
      <alignment horizontal="left"/>
    </xf>
    <xf numFmtId="176" fontId="13" fillId="0" borderId="0" xfId="0" applyNumberFormat="1" applyFont="1" applyFill="1" applyAlignment="1">
      <alignment horizontal="left"/>
    </xf>
    <xf numFmtId="180" fontId="13" fillId="0" borderId="0" xfId="0" applyNumberFormat="1" applyFont="1" applyFill="1" applyAlignment="1">
      <alignment horizontal="left"/>
    </xf>
    <xf numFmtId="176" fontId="13" fillId="0" borderId="0" xfId="0" applyNumberFormat="1" applyFont="1" applyFill="1" applyAlignment="1">
      <alignment horizontal="center"/>
    </xf>
    <xf numFmtId="0" fontId="6" fillId="0" borderId="6" xfId="0" applyFont="1" applyFill="1" applyBorder="1" applyAlignment="1">
      <alignment horizontal="center" vertical="center"/>
    </xf>
    <xf numFmtId="180" fontId="15" fillId="0" borderId="1" xfId="0" applyNumberFormat="1" applyFont="1" applyFill="1" applyBorder="1" applyAlignment="1">
      <alignment horizontal="center" vertical="center"/>
    </xf>
    <xf numFmtId="180" fontId="15" fillId="0" borderId="5" xfId="0" applyNumberFormat="1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181" fontId="6" fillId="0" borderId="6" xfId="0" applyNumberFormat="1" applyFont="1" applyFill="1" applyBorder="1" applyAlignment="1">
      <alignment horizontal="center" vertical="center"/>
    </xf>
    <xf numFmtId="180" fontId="6" fillId="0" borderId="6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14" fillId="0" borderId="8" xfId="0" applyFont="1" applyFill="1" applyBorder="1" applyAlignment="1">
      <alignment horizontal="center"/>
    </xf>
    <xf numFmtId="0" fontId="15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176" fontId="15" fillId="0" borderId="6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8468;&#20214;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38468;&#20214;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附件2"/>
      <sheetName val="上月"/>
    </sheetNames>
    <sheetDataSet>
      <sheetData sheetId="0"/>
      <sheetData sheetId="1">
        <row r="2">
          <cell r="B2">
            <v>178.61087000000001</v>
          </cell>
        </row>
        <row r="3">
          <cell r="B3">
            <v>129.62806800000001</v>
          </cell>
        </row>
        <row r="4">
          <cell r="B4">
            <v>11.433185999999999</v>
          </cell>
        </row>
        <row r="5">
          <cell r="B5">
            <v>37.366472999999999</v>
          </cell>
        </row>
        <row r="6">
          <cell r="B6">
            <v>0.183143</v>
          </cell>
        </row>
        <row r="7">
          <cell r="B7">
            <v>166.2120794395</v>
          </cell>
        </row>
        <row r="8">
          <cell r="B8">
            <v>87.330603969999999</v>
          </cell>
        </row>
        <row r="9">
          <cell r="B9">
            <v>69.026547440000002</v>
          </cell>
        </row>
        <row r="10">
          <cell r="B10">
            <v>9.8477870764999995</v>
          </cell>
        </row>
        <row r="11">
          <cell r="B11">
            <v>7.1409529999999976E-3</v>
          </cell>
        </row>
        <row r="12">
          <cell r="B12">
            <v>344.82294943950001</v>
          </cell>
        </row>
        <row r="13">
          <cell r="B13">
            <v>216.95867197000001</v>
          </cell>
        </row>
        <row r="14">
          <cell r="B14">
            <v>69.026547440000002</v>
          </cell>
        </row>
        <row r="15">
          <cell r="B15">
            <v>21.280973076499997</v>
          </cell>
        </row>
        <row r="16">
          <cell r="B16">
            <v>37.373613952999996</v>
          </cell>
        </row>
        <row r="17">
          <cell r="B17">
            <v>0.183143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计算"/>
      <sheetName val="与15年同期销量比较"/>
      <sheetName val="图1"/>
      <sheetName val="Sheet1"/>
    </sheetNames>
    <sheetDataSet>
      <sheetData sheetId="0"/>
      <sheetData sheetId="1">
        <row r="4">
          <cell r="B4">
            <v>44322.04</v>
          </cell>
          <cell r="C4">
            <v>503524.49</v>
          </cell>
          <cell r="D4">
            <v>43693.8</v>
          </cell>
          <cell r="E4">
            <v>502980.97</v>
          </cell>
          <cell r="F4">
            <v>88015.84</v>
          </cell>
          <cell r="I4">
            <v>1006505.46</v>
          </cell>
        </row>
        <row r="5">
          <cell r="B5">
            <v>31887.56</v>
          </cell>
          <cell r="C5">
            <v>378401.64</v>
          </cell>
          <cell r="D5">
            <v>16560.47</v>
          </cell>
          <cell r="E5">
            <v>363921.14</v>
          </cell>
          <cell r="F5">
            <v>48448.03</v>
          </cell>
          <cell r="I5">
            <v>742322.78</v>
          </cell>
        </row>
        <row r="6">
          <cell r="B6">
            <v>71959.14</v>
          </cell>
          <cell r="C6">
            <v>763716.69</v>
          </cell>
          <cell r="D6">
            <v>76289.36</v>
          </cell>
          <cell r="E6">
            <v>888412.68</v>
          </cell>
          <cell r="F6">
            <v>148248.5</v>
          </cell>
          <cell r="I6">
            <v>1652129.37</v>
          </cell>
        </row>
        <row r="7">
          <cell r="B7">
            <v>37260.769999999997</v>
          </cell>
          <cell r="C7">
            <v>423735.14</v>
          </cell>
          <cell r="D7">
            <v>18118.419999999998</v>
          </cell>
          <cell r="E7">
            <v>208448.33</v>
          </cell>
          <cell r="F7">
            <v>55379.189999999995</v>
          </cell>
          <cell r="I7">
            <v>632183.47</v>
          </cell>
        </row>
        <row r="8">
          <cell r="B8">
            <v>44527.58</v>
          </cell>
          <cell r="C8">
            <v>535893.87</v>
          </cell>
          <cell r="D8">
            <v>34826.42</v>
          </cell>
          <cell r="E8">
            <v>382816.18</v>
          </cell>
          <cell r="F8">
            <v>79354</v>
          </cell>
          <cell r="I8">
            <v>918710.05</v>
          </cell>
        </row>
        <row r="9">
          <cell r="B9">
            <v>99686.87</v>
          </cell>
          <cell r="C9">
            <v>1095785.72</v>
          </cell>
          <cell r="D9">
            <v>48468.309600000008</v>
          </cell>
          <cell r="E9">
            <v>503289.33480000007</v>
          </cell>
          <cell r="F9">
            <v>148155.1796</v>
          </cell>
          <cell r="I9">
            <v>1599075.0548</v>
          </cell>
        </row>
        <row r="10">
          <cell r="B10">
            <v>29352.81</v>
          </cell>
          <cell r="C10">
            <v>349870.46</v>
          </cell>
          <cell r="D10">
            <v>32192.0612</v>
          </cell>
          <cell r="E10">
            <v>382299.03039999993</v>
          </cell>
          <cell r="F10">
            <v>61544.871200000001</v>
          </cell>
          <cell r="I10">
            <v>732169.49040000001</v>
          </cell>
        </row>
        <row r="11">
          <cell r="B11">
            <v>44410.75</v>
          </cell>
          <cell r="C11">
            <v>500557.37</v>
          </cell>
          <cell r="D11">
            <v>47554.292300000001</v>
          </cell>
          <cell r="E11">
            <v>586672.3406</v>
          </cell>
          <cell r="F11">
            <v>91965.042300000001</v>
          </cell>
          <cell r="I11">
            <v>1087229.7105999999</v>
          </cell>
        </row>
        <row r="12">
          <cell r="B12">
            <v>37574.129999999997</v>
          </cell>
          <cell r="C12">
            <v>428851.76</v>
          </cell>
          <cell r="D12">
            <v>25186.748599999999</v>
          </cell>
          <cell r="E12">
            <v>382149.56469999999</v>
          </cell>
          <cell r="F12">
            <v>62760.878599999996</v>
          </cell>
          <cell r="I12">
            <v>811001.3247</v>
          </cell>
        </row>
        <row r="13">
          <cell r="B13">
            <v>165034.82999999999</v>
          </cell>
          <cell r="C13">
            <v>1444830.57</v>
          </cell>
          <cell r="D13">
            <v>145052.80375300001</v>
          </cell>
          <cell r="E13">
            <v>1698220.6996579999</v>
          </cell>
          <cell r="F13">
            <v>310087.633753</v>
          </cell>
          <cell r="I13">
            <v>3143051.2696580002</v>
          </cell>
        </row>
        <row r="14">
          <cell r="B14">
            <v>148587.64000000001</v>
          </cell>
          <cell r="C14">
            <v>1468661.7</v>
          </cell>
          <cell r="D14">
            <v>87966.112200000003</v>
          </cell>
          <cell r="E14">
            <v>1088360.7791999998</v>
          </cell>
          <cell r="F14">
            <v>236553.75220000002</v>
          </cell>
          <cell r="I14">
            <v>2557022.4791999999</v>
          </cell>
        </row>
        <row r="15">
          <cell r="B15">
            <v>57877.98</v>
          </cell>
          <cell r="C15">
            <v>656254.6</v>
          </cell>
          <cell r="D15">
            <v>35741.20900000001</v>
          </cell>
          <cell r="E15">
            <v>507151.12779999996</v>
          </cell>
          <cell r="F15">
            <v>93619.189000000013</v>
          </cell>
          <cell r="I15">
            <v>1163405.7278</v>
          </cell>
        </row>
        <row r="16">
          <cell r="B16">
            <v>46910.76</v>
          </cell>
          <cell r="C16">
            <v>508783.03</v>
          </cell>
          <cell r="D16">
            <v>63552.263600000013</v>
          </cell>
          <cell r="E16">
            <v>770575.70830000006</v>
          </cell>
          <cell r="F16">
            <v>110463.02360000001</v>
          </cell>
          <cell r="I16">
            <v>1279358.7383000001</v>
          </cell>
        </row>
        <row r="17">
          <cell r="B17">
            <v>22151.34</v>
          </cell>
          <cell r="C17">
            <v>323469.7</v>
          </cell>
          <cell r="D17">
            <v>22314.437599999997</v>
          </cell>
          <cell r="E17">
            <v>455808.29699999996</v>
          </cell>
          <cell r="F17">
            <v>44465.777600000001</v>
          </cell>
          <cell r="I17">
            <v>779277.99699999997</v>
          </cell>
        </row>
        <row r="18">
          <cell r="B18">
            <v>146186.59</v>
          </cell>
          <cell r="C18">
            <v>1448689.14</v>
          </cell>
          <cell r="D18">
            <v>182280.4068</v>
          </cell>
          <cell r="E18">
            <v>1575034.6316</v>
          </cell>
          <cell r="F18">
            <v>328466.99679999996</v>
          </cell>
          <cell r="I18">
            <v>3023723.7715999996</v>
          </cell>
        </row>
        <row r="19">
          <cell r="B19">
            <v>61564.65</v>
          </cell>
          <cell r="C19">
            <v>626568.06000000006</v>
          </cell>
          <cell r="D19">
            <v>112179.4246</v>
          </cell>
          <cell r="E19">
            <v>1020712.8317000001</v>
          </cell>
          <cell r="F19">
            <v>173744.07459999999</v>
          </cell>
          <cell r="I19">
            <v>1647280.8917</v>
          </cell>
        </row>
        <row r="20">
          <cell r="B20">
            <v>85569.88</v>
          </cell>
          <cell r="C20">
            <v>939140.52</v>
          </cell>
          <cell r="D20">
            <v>35070.309399999998</v>
          </cell>
          <cell r="E20">
            <v>367076.93070000003</v>
          </cell>
          <cell r="F20">
            <v>120640.1894</v>
          </cell>
          <cell r="I20">
            <v>1306217.4506999999</v>
          </cell>
        </row>
        <row r="21">
          <cell r="B21">
            <v>74208.240000000005</v>
          </cell>
          <cell r="C21">
            <v>777265.4</v>
          </cell>
          <cell r="D21">
            <v>36978.2955</v>
          </cell>
          <cell r="E21">
            <v>406490.61219999997</v>
          </cell>
          <cell r="F21">
            <v>111186.5355</v>
          </cell>
          <cell r="I21">
            <v>1183756.0122</v>
          </cell>
        </row>
        <row r="22">
          <cell r="B22">
            <v>203535.88</v>
          </cell>
          <cell r="C22">
            <v>2050534.55</v>
          </cell>
          <cell r="D22">
            <v>134515.35920000001</v>
          </cell>
          <cell r="E22">
            <v>1524384.2008999998</v>
          </cell>
          <cell r="F22">
            <v>338051.23920000001</v>
          </cell>
          <cell r="I22">
            <v>3574918.7508999999</v>
          </cell>
        </row>
        <row r="23">
          <cell r="B23">
            <v>48625.49</v>
          </cell>
          <cell r="C23">
            <v>507303.86</v>
          </cell>
          <cell r="D23">
            <v>16193.667599999999</v>
          </cell>
          <cell r="E23">
            <v>191806.59110000002</v>
          </cell>
          <cell r="F23">
            <v>64819.157599999999</v>
          </cell>
          <cell r="I23">
            <v>699110.45109999995</v>
          </cell>
        </row>
        <row r="24">
          <cell r="B24">
            <v>15082.85</v>
          </cell>
          <cell r="C24">
            <v>174374.73</v>
          </cell>
          <cell r="D24">
            <v>9930.3878199999999</v>
          </cell>
          <cell r="E24">
            <v>130184.13399999999</v>
          </cell>
          <cell r="F24">
            <v>25013.237820000002</v>
          </cell>
          <cell r="I24">
            <v>304558.864</v>
          </cell>
        </row>
        <row r="25">
          <cell r="B25">
            <v>40156.019999999997</v>
          </cell>
          <cell r="C25">
            <v>456499.56</v>
          </cell>
          <cell r="D25">
            <v>26828.144099999998</v>
          </cell>
          <cell r="E25">
            <v>305774.56579999998</v>
          </cell>
          <cell r="F25">
            <v>66984.164099999995</v>
          </cell>
          <cell r="I25">
            <v>762274.12580000004</v>
          </cell>
        </row>
        <row r="26">
          <cell r="B26">
            <v>87843.73</v>
          </cell>
          <cell r="C26">
            <v>834518.02</v>
          </cell>
          <cell r="D26">
            <v>37723.5</v>
          </cell>
          <cell r="E26">
            <v>454416.01370000013</v>
          </cell>
          <cell r="F26">
            <v>125567.23</v>
          </cell>
          <cell r="I26">
            <v>1288934.0337</v>
          </cell>
        </row>
        <row r="27">
          <cell r="B27">
            <v>23785.69</v>
          </cell>
          <cell r="C27">
            <v>249779.74</v>
          </cell>
          <cell r="D27">
            <v>23665.505399999998</v>
          </cell>
          <cell r="E27">
            <v>258364.32979999998</v>
          </cell>
          <cell r="F27">
            <v>47451.195399999997</v>
          </cell>
          <cell r="I27">
            <v>508144.06979999994</v>
          </cell>
        </row>
        <row r="28">
          <cell r="B28">
            <v>60914.080000000002</v>
          </cell>
          <cell r="C28">
            <v>648740.68999999994</v>
          </cell>
          <cell r="D28">
            <v>52797.93529999999</v>
          </cell>
          <cell r="E28">
            <v>622917.96039999998</v>
          </cell>
          <cell r="F28">
            <v>113712.0153</v>
          </cell>
          <cell r="I28">
            <v>1271658.6503999999</v>
          </cell>
        </row>
        <row r="29">
          <cell r="B29">
            <v>10660.3</v>
          </cell>
          <cell r="C29">
            <v>106564.02</v>
          </cell>
          <cell r="D29">
            <v>4742.0559000000003</v>
          </cell>
          <cell r="E29">
            <v>52255.267199999995</v>
          </cell>
          <cell r="F29">
            <v>15402.355899999999</v>
          </cell>
          <cell r="I29">
            <v>158819.28719999999</v>
          </cell>
        </row>
        <row r="30">
          <cell r="B30">
            <v>77987.31</v>
          </cell>
          <cell r="C30">
            <v>827307.58</v>
          </cell>
          <cell r="D30">
            <v>67438.744099999996</v>
          </cell>
          <cell r="E30">
            <v>433474.64390000002</v>
          </cell>
          <cell r="F30">
            <v>145426.05410000001</v>
          </cell>
          <cell r="I30">
            <v>1260782.2239000001</v>
          </cell>
        </row>
        <row r="31">
          <cell r="B31">
            <v>41287.74</v>
          </cell>
          <cell r="C31">
            <v>453227.88</v>
          </cell>
          <cell r="D31">
            <v>21281.259800000003</v>
          </cell>
          <cell r="E31">
            <v>223703.34130000003</v>
          </cell>
          <cell r="F31">
            <v>62568.999800000005</v>
          </cell>
          <cell r="I31">
            <v>676931.22130000009</v>
          </cell>
        </row>
        <row r="32">
          <cell r="B32">
            <v>12636.31</v>
          </cell>
          <cell r="C32">
            <v>116817.19</v>
          </cell>
          <cell r="D32">
            <v>4152.8521000000001</v>
          </cell>
          <cell r="E32">
            <v>54678.251100000009</v>
          </cell>
          <cell r="F32">
            <v>16789.162100000001</v>
          </cell>
          <cell r="I32">
            <v>171495.4411</v>
          </cell>
        </row>
        <row r="33">
          <cell r="B33">
            <v>13764.04</v>
          </cell>
          <cell r="C33">
            <v>153316.56</v>
          </cell>
          <cell r="D33">
            <v>7884.8663000000015</v>
          </cell>
          <cell r="E33">
            <v>86785.186600000001</v>
          </cell>
          <cell r="F33">
            <v>21648.906300000002</v>
          </cell>
          <cell r="I33">
            <v>240101.74660000001</v>
          </cell>
        </row>
        <row r="34">
          <cell r="B34">
            <v>35981.480000000003</v>
          </cell>
          <cell r="C34">
            <v>398114.69</v>
          </cell>
          <cell r="D34">
            <v>19549.922699999999</v>
          </cell>
          <cell r="E34">
            <v>208160.05829999998</v>
          </cell>
          <cell r="F34">
            <v>55531.402700000006</v>
          </cell>
          <cell r="I34">
            <v>606274.74829999998</v>
          </cell>
        </row>
        <row r="35">
          <cell r="B35">
            <v>1921334.4800000002</v>
          </cell>
          <cell r="C35">
            <v>20151098.93</v>
          </cell>
          <cell r="D35">
            <v>1490729.3444730004</v>
          </cell>
          <cell r="E35">
            <v>16637325.732758</v>
          </cell>
          <cell r="F35">
            <v>3412063.8244729992</v>
          </cell>
          <cell r="I35">
            <v>36788424.662758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workbookViewId="0">
      <selection activeCell="E23" sqref="E23"/>
    </sheetView>
  </sheetViews>
  <sheetFormatPr defaultRowHeight="13.5"/>
  <cols>
    <col min="2" max="2" width="9.625" customWidth="1"/>
    <col min="7" max="7" width="10.375" customWidth="1"/>
    <col min="13" max="13" width="10.375" customWidth="1"/>
    <col min="14" max="14" width="9.875" customWidth="1"/>
  </cols>
  <sheetData>
    <row r="1" spans="1:14" ht="18.75">
      <c r="A1" s="1" t="s">
        <v>0</v>
      </c>
    </row>
    <row r="2" spans="1:14" ht="20.25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3"/>
      <c r="M3" s="3"/>
      <c r="N3" s="4" t="s">
        <v>2</v>
      </c>
    </row>
    <row r="4" spans="1:14">
      <c r="A4" s="31" t="s">
        <v>3</v>
      </c>
      <c r="B4" s="33" t="s">
        <v>4</v>
      </c>
      <c r="C4" s="34"/>
      <c r="D4" s="34"/>
      <c r="E4" s="34"/>
      <c r="F4" s="34"/>
      <c r="G4" s="35"/>
      <c r="H4" s="33" t="s">
        <v>5</v>
      </c>
      <c r="I4" s="34"/>
      <c r="J4" s="34"/>
      <c r="K4" s="34"/>
      <c r="L4" s="34"/>
      <c r="M4" s="11"/>
      <c r="N4" s="31" t="s">
        <v>6</v>
      </c>
    </row>
    <row r="5" spans="1:14">
      <c r="A5" s="32"/>
      <c r="B5" s="14" t="s">
        <v>7</v>
      </c>
      <c r="C5" s="5" t="s">
        <v>8</v>
      </c>
      <c r="D5" s="14" t="s">
        <v>9</v>
      </c>
      <c r="E5" s="14" t="s">
        <v>10</v>
      </c>
      <c r="F5" s="14" t="s">
        <v>11</v>
      </c>
      <c r="G5" s="6" t="s">
        <v>12</v>
      </c>
      <c r="H5" s="14" t="s">
        <v>7</v>
      </c>
      <c r="I5" s="14" t="s">
        <v>13</v>
      </c>
      <c r="J5" s="5" t="s">
        <v>8</v>
      </c>
      <c r="K5" s="7" t="s">
        <v>9</v>
      </c>
      <c r="L5" s="10" t="s">
        <v>11</v>
      </c>
      <c r="M5" s="14" t="s">
        <v>12</v>
      </c>
      <c r="N5" s="32"/>
    </row>
    <row r="6" spans="1:14">
      <c r="A6" s="24" t="s">
        <v>14</v>
      </c>
      <c r="B6" s="8">
        <v>129.050072</v>
      </c>
      <c r="C6" s="8">
        <v>12.728807000000002</v>
      </c>
      <c r="D6" s="8">
        <v>39.255853999999999</v>
      </c>
      <c r="E6" s="8">
        <v>0.23449499999999998</v>
      </c>
      <c r="F6" s="8">
        <f t="shared" ref="F6:F17" si="0">SUM(B6:E6)</f>
        <v>181.269228</v>
      </c>
      <c r="G6" s="8">
        <f>F6</f>
        <v>181.269228</v>
      </c>
      <c r="H6" s="8">
        <v>84.014945369999992</v>
      </c>
      <c r="I6" s="8">
        <v>49.383952740000005</v>
      </c>
      <c r="J6" s="8">
        <v>11.7406984491</v>
      </c>
      <c r="K6" s="8">
        <v>3.8538029999999998E-3</v>
      </c>
      <c r="L6" s="8">
        <f t="shared" ref="L6:L17" si="1">SUM(H6:K6)</f>
        <v>145.1434503621</v>
      </c>
      <c r="M6" s="8">
        <f>L6</f>
        <v>145.1434503621</v>
      </c>
      <c r="N6" s="8">
        <f t="shared" ref="N6:N17" si="2">F6+L6</f>
        <v>326.4126783621</v>
      </c>
    </row>
    <row r="7" spans="1:14">
      <c r="A7" s="24" t="s">
        <v>15</v>
      </c>
      <c r="B7" s="8">
        <v>81.372504000000006</v>
      </c>
      <c r="C7" s="8">
        <v>12.323509</v>
      </c>
      <c r="D7" s="8">
        <v>29.559890000000003</v>
      </c>
      <c r="E7" s="8">
        <v>0.15173200000000001</v>
      </c>
      <c r="F7" s="8">
        <f t="shared" si="0"/>
        <v>123.40763500000001</v>
      </c>
      <c r="G7" s="8">
        <f t="shared" ref="G7:G17" si="3">G6+F7</f>
        <v>304.67686300000003</v>
      </c>
      <c r="H7" s="8">
        <v>54.919656339999996</v>
      </c>
      <c r="I7" s="8">
        <v>35.951317660000001</v>
      </c>
      <c r="J7" s="8">
        <v>10.259804021700001</v>
      </c>
      <c r="K7" s="8">
        <v>5.474301E-3</v>
      </c>
      <c r="L7" s="8">
        <f t="shared" si="1"/>
        <v>101.1362523227</v>
      </c>
      <c r="M7" s="8">
        <f t="shared" ref="M7:M17" si="4">M6+L7</f>
        <v>246.27970268479999</v>
      </c>
      <c r="N7" s="8">
        <f t="shared" si="2"/>
        <v>224.54388732270002</v>
      </c>
    </row>
    <row r="8" spans="1:14">
      <c r="A8" s="24" t="s">
        <v>16</v>
      </c>
      <c r="B8" s="8">
        <v>135.21618700000002</v>
      </c>
      <c r="C8" s="9">
        <v>14.500648999999999</v>
      </c>
      <c r="D8" s="9">
        <v>41.057340000000003</v>
      </c>
      <c r="E8" s="9">
        <v>0.35057699999999997</v>
      </c>
      <c r="F8" s="8">
        <f t="shared" si="0"/>
        <v>191.12475300000003</v>
      </c>
      <c r="G8" s="8">
        <f t="shared" si="3"/>
        <v>495.80161600000008</v>
      </c>
      <c r="H8" s="9">
        <v>91.670198839999998</v>
      </c>
      <c r="I8" s="9">
        <v>59.010264300000003</v>
      </c>
      <c r="J8" s="9">
        <v>15.068931136</v>
      </c>
      <c r="K8" s="9">
        <v>5.9406340000000002E-3</v>
      </c>
      <c r="L8" s="8">
        <f t="shared" si="1"/>
        <v>165.75533491000002</v>
      </c>
      <c r="M8" s="8">
        <f t="shared" si="4"/>
        <v>412.03503759479997</v>
      </c>
      <c r="N8" s="8">
        <f>F8+L8</f>
        <v>356.88008791000004</v>
      </c>
    </row>
    <row r="9" spans="1:14">
      <c r="A9" s="24" t="s">
        <v>17</v>
      </c>
      <c r="B9" s="9">
        <v>126.4105</v>
      </c>
      <c r="C9" s="9">
        <v>14.532477</v>
      </c>
      <c r="D9" s="9">
        <v>38.250084999999999</v>
      </c>
      <c r="E9" s="9">
        <v>0.30476700000000001</v>
      </c>
      <c r="F9" s="8">
        <f t="shared" si="0"/>
        <v>179.497829</v>
      </c>
      <c r="G9" s="8">
        <f t="shared" si="3"/>
        <v>675.29944500000011</v>
      </c>
      <c r="H9" s="9">
        <v>93.414902639999994</v>
      </c>
      <c r="I9" s="9">
        <v>64.206404160000005</v>
      </c>
      <c r="J9" s="9">
        <v>11.759600799599999</v>
      </c>
      <c r="K9" s="9">
        <v>1.0667614000000002E-2</v>
      </c>
      <c r="L9" s="8">
        <f t="shared" si="1"/>
        <v>169.39157521360002</v>
      </c>
      <c r="M9" s="8">
        <f t="shared" si="4"/>
        <v>581.42661280840002</v>
      </c>
      <c r="N9" s="8">
        <f t="shared" si="2"/>
        <v>348.88940421360002</v>
      </c>
    </row>
    <row r="10" spans="1:14">
      <c r="A10" s="24" t="s">
        <v>18</v>
      </c>
      <c r="B10" s="9">
        <v>131.81963099999999</v>
      </c>
      <c r="C10" s="9">
        <v>14.385942999999999</v>
      </c>
      <c r="D10" s="9">
        <v>37.290709</v>
      </c>
      <c r="E10" s="9">
        <v>0.24517600000000001</v>
      </c>
      <c r="F10" s="8">
        <f t="shared" si="0"/>
        <v>183.74145899999996</v>
      </c>
      <c r="G10" s="8">
        <f t="shared" si="3"/>
        <v>859.04090400000007</v>
      </c>
      <c r="H10" s="9">
        <v>89.363181679999997</v>
      </c>
      <c r="I10" s="9">
        <v>60.955875900000002</v>
      </c>
      <c r="J10" s="9">
        <v>12.1254910645</v>
      </c>
      <c r="K10" s="9">
        <v>6.5044609999999996E-3</v>
      </c>
      <c r="L10" s="8">
        <f t="shared" si="1"/>
        <v>162.45105310549999</v>
      </c>
      <c r="M10" s="8">
        <f t="shared" si="4"/>
        <v>743.87766591390005</v>
      </c>
      <c r="N10" s="8">
        <f t="shared" si="2"/>
        <v>346.19251210549999</v>
      </c>
    </row>
    <row r="11" spans="1:14">
      <c r="A11" s="24" t="s">
        <v>19</v>
      </c>
      <c r="B11" s="9">
        <v>117.31348600000001</v>
      </c>
      <c r="C11" s="9">
        <v>10.576886</v>
      </c>
      <c r="D11" s="9">
        <v>35.718342</v>
      </c>
      <c r="E11" s="9">
        <v>0.19908199999999998</v>
      </c>
      <c r="F11" s="9">
        <f t="shared" si="0"/>
        <v>163.80779600000002</v>
      </c>
      <c r="G11" s="8">
        <f t="shared" si="3"/>
        <v>1022.8487000000001</v>
      </c>
      <c r="H11" s="9">
        <v>79.174216700000002</v>
      </c>
      <c r="I11" s="9">
        <v>84.315444580000005</v>
      </c>
      <c r="J11" s="9">
        <v>12.3082151702</v>
      </c>
      <c r="K11" s="9">
        <v>4.6136859999999997E-3</v>
      </c>
      <c r="L11" s="9">
        <f t="shared" si="1"/>
        <v>175.80249013620002</v>
      </c>
      <c r="M11" s="8">
        <f t="shared" si="4"/>
        <v>919.68015605010009</v>
      </c>
      <c r="N11" s="8">
        <f t="shared" si="2"/>
        <v>339.61028613620005</v>
      </c>
    </row>
    <row r="12" spans="1:14">
      <c r="A12" s="24" t="s">
        <v>20</v>
      </c>
      <c r="B12" s="9">
        <v>120.60883899999999</v>
      </c>
      <c r="C12" s="9">
        <v>9.556875999999999</v>
      </c>
      <c r="D12" s="9">
        <v>35.874195</v>
      </c>
      <c r="E12" s="9">
        <v>0.178643</v>
      </c>
      <c r="F12" s="9">
        <f t="shared" si="0"/>
        <v>166.21855299999996</v>
      </c>
      <c r="G12" s="8">
        <f t="shared" si="3"/>
        <v>1189.0672530000002</v>
      </c>
      <c r="H12" s="9">
        <v>77.602539550000003</v>
      </c>
      <c r="I12" s="9">
        <v>70.779946459999991</v>
      </c>
      <c r="J12" s="9">
        <v>9.4176361517999982</v>
      </c>
      <c r="K12" s="9">
        <v>6.3798740000000007E-3</v>
      </c>
      <c r="L12" s="9">
        <f t="shared" si="1"/>
        <v>157.80650203579998</v>
      </c>
      <c r="M12" s="8">
        <f t="shared" si="4"/>
        <v>1077.4866580859</v>
      </c>
      <c r="N12" s="8">
        <f t="shared" si="2"/>
        <v>324.02505503579994</v>
      </c>
    </row>
    <row r="13" spans="1:14">
      <c r="A13" s="24" t="s">
        <v>21</v>
      </c>
      <c r="B13" s="9">
        <v>112.706198</v>
      </c>
      <c r="C13" s="9">
        <v>9.643796</v>
      </c>
      <c r="D13" s="9">
        <v>36.281174</v>
      </c>
      <c r="E13" s="9">
        <v>0.25940599999999997</v>
      </c>
      <c r="F13" s="9">
        <f t="shared" si="0"/>
        <v>158.89057400000002</v>
      </c>
      <c r="G13" s="8">
        <f t="shared" si="3"/>
        <v>1347.9578270000002</v>
      </c>
      <c r="H13" s="9">
        <v>77.929872669999995</v>
      </c>
      <c r="I13" s="9">
        <v>63.755359759999983</v>
      </c>
      <c r="J13" s="9">
        <v>9.5360803351999976</v>
      </c>
      <c r="K13" s="9">
        <v>5.9438819999999993E-3</v>
      </c>
      <c r="L13" s="9">
        <f t="shared" si="1"/>
        <v>151.22725664719997</v>
      </c>
      <c r="M13" s="8">
        <f t="shared" si="4"/>
        <v>1228.7139147331</v>
      </c>
      <c r="N13" s="8">
        <f t="shared" si="2"/>
        <v>310.11783064719998</v>
      </c>
    </row>
    <row r="14" spans="1:14">
      <c r="A14" s="24" t="s">
        <v>22</v>
      </c>
      <c r="B14" s="9">
        <v>116.784325</v>
      </c>
      <c r="C14" s="9">
        <v>12.592200999999999</v>
      </c>
      <c r="D14" s="9">
        <v>35.855519999999999</v>
      </c>
      <c r="E14" s="9">
        <v>0.20738200000000001</v>
      </c>
      <c r="F14" s="9">
        <f t="shared" si="0"/>
        <v>165.43942799999996</v>
      </c>
      <c r="G14" s="8">
        <f t="shared" si="3"/>
        <v>1513.3972550000001</v>
      </c>
      <c r="H14" s="9">
        <v>74.067160209999983</v>
      </c>
      <c r="I14" s="9">
        <v>69.656262499999997</v>
      </c>
      <c r="J14" s="9">
        <v>11.544874732500002</v>
      </c>
      <c r="K14" s="9">
        <v>4.6414340000000007E-3</v>
      </c>
      <c r="L14" s="9">
        <f t="shared" si="1"/>
        <v>155.27293887649998</v>
      </c>
      <c r="M14" s="8">
        <f t="shared" si="4"/>
        <v>1383.9868536095998</v>
      </c>
      <c r="N14" s="8">
        <f t="shared" si="2"/>
        <v>320.71236687649991</v>
      </c>
    </row>
    <row r="15" spans="1:14">
      <c r="A15" s="24" t="s">
        <v>23</v>
      </c>
      <c r="B15" s="9">
        <v>122.899602</v>
      </c>
      <c r="C15" s="9">
        <v>12.262242000000001</v>
      </c>
      <c r="D15" s="9">
        <v>37.729828000000005</v>
      </c>
      <c r="E15" s="9">
        <v>0.177506</v>
      </c>
      <c r="F15" s="9">
        <f t="shared" si="0"/>
        <v>173.06917799999999</v>
      </c>
      <c r="G15" s="8">
        <f t="shared" si="3"/>
        <v>1686.4664330000001</v>
      </c>
      <c r="H15" s="9">
        <v>81.449455749999998</v>
      </c>
      <c r="I15" s="9">
        <v>73.836746480000016</v>
      </c>
      <c r="J15" s="9">
        <v>9.9050809843999996</v>
      </c>
      <c r="K15" s="9">
        <v>8.6805960000000005E-3</v>
      </c>
      <c r="L15" s="9">
        <f t="shared" si="1"/>
        <v>165.19996381040002</v>
      </c>
      <c r="M15" s="8">
        <f t="shared" si="4"/>
        <v>1549.1868174199999</v>
      </c>
      <c r="N15" s="8">
        <f t="shared" si="2"/>
        <v>338.26914181040001</v>
      </c>
    </row>
    <row r="16" spans="1:14">
      <c r="A16" s="24" t="s">
        <v>24</v>
      </c>
      <c r="B16" s="9">
        <v>129.62806799999998</v>
      </c>
      <c r="C16" s="9">
        <v>11.433185999999999</v>
      </c>
      <c r="D16" s="9">
        <v>37.366472999999999</v>
      </c>
      <c r="E16" s="9">
        <v>0.183143</v>
      </c>
      <c r="F16" s="9">
        <f t="shared" si="0"/>
        <v>178.61087000000001</v>
      </c>
      <c r="G16" s="8">
        <f t="shared" si="3"/>
        <v>1865.077303</v>
      </c>
      <c r="H16" s="9">
        <v>87.330603969999999</v>
      </c>
      <c r="I16" s="9">
        <v>69.026547440000002</v>
      </c>
      <c r="J16" s="9">
        <v>9.8477870764999995</v>
      </c>
      <c r="K16" s="9">
        <v>7.1409529999999976E-3</v>
      </c>
      <c r="L16" s="9">
        <f t="shared" si="1"/>
        <v>166.2120794395</v>
      </c>
      <c r="M16" s="8">
        <f t="shared" si="4"/>
        <v>1715.3988968594999</v>
      </c>
      <c r="N16" s="8">
        <f t="shared" si="2"/>
        <v>344.82294943950001</v>
      </c>
    </row>
    <row r="17" spans="1:14">
      <c r="A17" s="24" t="s">
        <v>25</v>
      </c>
      <c r="B17" s="9">
        <v>143.96423300000001</v>
      </c>
      <c r="C17" s="9">
        <v>14.588185999999999</v>
      </c>
      <c r="D17" s="9">
        <v>41.116572999999995</v>
      </c>
      <c r="E17" s="9">
        <v>0.17008399999999999</v>
      </c>
      <c r="F17" s="9">
        <f t="shared" si="0"/>
        <v>199.83907600000001</v>
      </c>
      <c r="G17" s="8">
        <f t="shared" si="3"/>
        <v>2064.9163790000002</v>
      </c>
      <c r="H17" s="9">
        <v>89.933653579999969</v>
      </c>
      <c r="I17" s="9">
        <v>64.02304389999999</v>
      </c>
      <c r="J17" s="9">
        <v>12.131700413299999</v>
      </c>
      <c r="K17" s="9">
        <v>9.0759249999999986E-3</v>
      </c>
      <c r="L17" s="9">
        <f t="shared" si="1"/>
        <v>166.09747381829993</v>
      </c>
      <c r="M17" s="8">
        <f t="shared" si="4"/>
        <v>1881.4963706777999</v>
      </c>
      <c r="N17" s="8">
        <f t="shared" si="2"/>
        <v>365.93654981829991</v>
      </c>
    </row>
    <row r="18" spans="1:14">
      <c r="A18" s="14" t="s">
        <v>26</v>
      </c>
      <c r="B18" s="8">
        <f>SUM(B6:B17)</f>
        <v>1467.773645</v>
      </c>
      <c r="C18" s="8">
        <f>SUM(C6:C17)</f>
        <v>149.12475800000001</v>
      </c>
      <c r="D18" s="8">
        <f>SUM(D6:D17)</f>
        <v>445.35598300000004</v>
      </c>
      <c r="E18" s="8">
        <f>SUM(E6:E17)</f>
        <v>2.6619930000000003</v>
      </c>
      <c r="F18" s="8" t="s">
        <v>27</v>
      </c>
      <c r="G18" s="8" t="s">
        <v>27</v>
      </c>
      <c r="H18" s="8">
        <f>SUM(H6:H17)</f>
        <v>980.87038729999983</v>
      </c>
      <c r="I18" s="8">
        <f>SUM(I6:I17)</f>
        <v>764.90116588000001</v>
      </c>
      <c r="J18" s="8">
        <f>SUM(J6:J17)</f>
        <v>135.64590033480002</v>
      </c>
      <c r="K18" s="8">
        <f>SUM(K6:K17)</f>
        <v>7.8917162999999985E-2</v>
      </c>
      <c r="L18" s="8" t="s">
        <v>27</v>
      </c>
      <c r="M18" s="8" t="s">
        <v>27</v>
      </c>
      <c r="N18" s="8">
        <f>SUM(N6:N17)</f>
        <v>3946.4127496778001</v>
      </c>
    </row>
  </sheetData>
  <mergeCells count="5">
    <mergeCell ref="A2:N2"/>
    <mergeCell ref="A4:A5"/>
    <mergeCell ref="B4:G4"/>
    <mergeCell ref="H4:L4"/>
    <mergeCell ref="N4:N5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1"/>
  <sheetViews>
    <sheetView workbookViewId="0">
      <selection activeCell="D24" sqref="D24"/>
    </sheetView>
  </sheetViews>
  <sheetFormatPr defaultRowHeight="13.5"/>
  <cols>
    <col min="1" max="1" width="17.125" customWidth="1"/>
    <col min="6" max="6" width="9.5" customWidth="1"/>
    <col min="7" max="7" width="11.125" customWidth="1"/>
    <col min="8" max="8" width="11.375" customWidth="1"/>
  </cols>
  <sheetData>
    <row r="1" spans="1:8" ht="18.75">
      <c r="A1" s="1" t="s">
        <v>59</v>
      </c>
    </row>
    <row r="2" spans="1:8" ht="20.25">
      <c r="A2" s="36" t="s">
        <v>60</v>
      </c>
      <c r="B2" s="36"/>
      <c r="C2" s="36"/>
      <c r="D2" s="36"/>
      <c r="E2" s="36"/>
      <c r="F2" s="36"/>
      <c r="G2" s="36"/>
      <c r="H2" s="36"/>
    </row>
    <row r="3" spans="1:8">
      <c r="A3" s="12"/>
      <c r="B3" s="12"/>
      <c r="C3" s="12"/>
      <c r="D3" s="13"/>
      <c r="E3" s="13"/>
      <c r="F3" s="12"/>
      <c r="G3" s="12"/>
      <c r="H3" s="12"/>
    </row>
    <row r="4" spans="1:8">
      <c r="A4" s="37" t="s">
        <v>61</v>
      </c>
      <c r="B4" s="37" t="s">
        <v>62</v>
      </c>
      <c r="C4" s="37"/>
      <c r="D4" s="37"/>
      <c r="E4" s="37"/>
      <c r="F4" s="37" t="s">
        <v>63</v>
      </c>
      <c r="G4" s="37"/>
      <c r="H4" s="37"/>
    </row>
    <row r="5" spans="1:8">
      <c r="A5" s="37"/>
      <c r="B5" s="14" t="s">
        <v>64</v>
      </c>
      <c r="C5" s="14" t="s">
        <v>65</v>
      </c>
      <c r="D5" s="15" t="s">
        <v>66</v>
      </c>
      <c r="E5" s="15" t="s">
        <v>67</v>
      </c>
      <c r="F5" s="14" t="s">
        <v>64</v>
      </c>
      <c r="G5" s="14" t="s">
        <v>65</v>
      </c>
      <c r="H5" s="15" t="s">
        <v>66</v>
      </c>
    </row>
    <row r="6" spans="1:8">
      <c r="A6" s="16" t="s">
        <v>68</v>
      </c>
      <c r="B6" s="8">
        <f>SUM(B7:B10)</f>
        <v>199.83907600000001</v>
      </c>
      <c r="C6" s="8">
        <f>SUM(C7:C10)</f>
        <v>192.13340000000002</v>
      </c>
      <c r="D6" s="17">
        <f>(B6-C6)/C6</f>
        <v>4.0105863946611996E-2</v>
      </c>
      <c r="E6" s="17">
        <f>(B6-[1]上月!B2)/[1]上月!B2</f>
        <v>0.11885170258674625</v>
      </c>
      <c r="F6" s="8">
        <f>SUM(F7:F10)</f>
        <v>2064.9163790000002</v>
      </c>
      <c r="G6" s="8">
        <f>SUM(G7:G10)</f>
        <v>2015.109788</v>
      </c>
      <c r="H6" s="17">
        <f>(F6-G6)/G6</f>
        <v>2.4716564475344732E-2</v>
      </c>
    </row>
    <row r="7" spans="1:8">
      <c r="A7" s="18" t="s">
        <v>69</v>
      </c>
      <c r="B7" s="9">
        <v>143.96423300000001</v>
      </c>
      <c r="C7" s="9">
        <v>136.84700000000001</v>
      </c>
      <c r="D7" s="17">
        <f t="shared" ref="D7:D18" si="0">(B7-C7)/C7</f>
        <v>5.2008688535371606E-2</v>
      </c>
      <c r="E7" s="17">
        <f>(B7-[1]上月!B3)/[1]上月!B3</f>
        <v>0.11059460517455211</v>
      </c>
      <c r="F7" s="8">
        <v>1467.773645</v>
      </c>
      <c r="G7" s="8">
        <v>1423.286593</v>
      </c>
      <c r="H7" s="17">
        <f>(F7-G7)/G7</f>
        <v>3.1256566470025018E-2</v>
      </c>
    </row>
    <row r="8" spans="1:8">
      <c r="A8" s="18" t="s">
        <v>70</v>
      </c>
      <c r="B8" s="9">
        <v>14.588185999999999</v>
      </c>
      <c r="C8" s="9">
        <v>16.511399999999998</v>
      </c>
      <c r="D8" s="17">
        <f>(B8-C8)/C8</f>
        <v>-0.11647794856886756</v>
      </c>
      <c r="E8" s="17">
        <f>(B8-[1]上月!B4)/[1]上月!B4</f>
        <v>0.27595107785353967</v>
      </c>
      <c r="F8" s="8">
        <v>149.12475800000001</v>
      </c>
      <c r="G8" s="8">
        <v>162.803346</v>
      </c>
      <c r="H8" s="17">
        <f>(F8-G8)/G8</f>
        <v>-8.4019083981234574E-2</v>
      </c>
    </row>
    <row r="9" spans="1:8">
      <c r="A9" s="18" t="s">
        <v>71</v>
      </c>
      <c r="B9" s="9">
        <v>41.116572999999995</v>
      </c>
      <c r="C9" s="9">
        <v>38.5244</v>
      </c>
      <c r="D9" s="17">
        <f>(B9-C9)/C9</f>
        <v>6.7286524903697284E-2</v>
      </c>
      <c r="E9" s="17">
        <f>(B9-[1]上月!B5)/[1]上月!B5</f>
        <v>0.1003600205992146</v>
      </c>
      <c r="F9" s="8">
        <v>445.35598300000004</v>
      </c>
      <c r="G9" s="8">
        <v>424.67388199999999</v>
      </c>
      <c r="H9" s="17">
        <f>(F9-G9)/G9</f>
        <v>4.8701137217569801E-2</v>
      </c>
    </row>
    <row r="10" spans="1:8">
      <c r="A10" s="18" t="s">
        <v>72</v>
      </c>
      <c r="B10" s="9">
        <v>0.17008399999999999</v>
      </c>
      <c r="C10" s="9">
        <v>0.25059999999999999</v>
      </c>
      <c r="D10" s="17">
        <f>(B10-C10)/C10</f>
        <v>-0.32129289704708702</v>
      </c>
      <c r="E10" s="17">
        <f>(B10-[1]上月!B6)/[1]上月!B6</f>
        <v>-7.1304936579612732E-2</v>
      </c>
      <c r="F10" s="8">
        <v>2.6619930000000003</v>
      </c>
      <c r="G10" s="8">
        <v>4.3459670000000008</v>
      </c>
      <c r="H10" s="17">
        <f>(F10-G10)/G10</f>
        <v>-0.38747970244596891</v>
      </c>
    </row>
    <row r="11" spans="1:8">
      <c r="A11" s="16" t="s">
        <v>73</v>
      </c>
      <c r="B11" s="8">
        <f>SUM(B12:B15)</f>
        <v>166.09747381829993</v>
      </c>
      <c r="C11" s="8">
        <f>SUM(C12:C15)</f>
        <v>149.07300000000001</v>
      </c>
      <c r="D11" s="17">
        <f t="shared" si="0"/>
        <v>0.11420226210178855</v>
      </c>
      <c r="E11" s="17">
        <f>(B11-[1]上月!B7)/[1]上月!B7</f>
        <v>-6.895143938186859E-4</v>
      </c>
      <c r="F11" s="8">
        <f>SUM(F12:F15)</f>
        <v>1881.4963706777999</v>
      </c>
      <c r="G11" s="8">
        <f>SUM(G12:G15)</f>
        <v>1663.7326966472999</v>
      </c>
      <c r="H11" s="17">
        <f t="shared" ref="H11:H18" si="1">(F11-G11)/G11</f>
        <v>0.13088861838763535</v>
      </c>
    </row>
    <row r="12" spans="1:8">
      <c r="A12" s="19" t="s">
        <v>74</v>
      </c>
      <c r="B12" s="9">
        <v>89.933653579999969</v>
      </c>
      <c r="C12" s="9">
        <v>82.970500000000001</v>
      </c>
      <c r="D12" s="17">
        <f t="shared" si="0"/>
        <v>8.3923244767718258E-2</v>
      </c>
      <c r="E12" s="17">
        <f>(B12-[1]上月!B8)/[1]上月!B8</f>
        <v>2.9806843095854189E-2</v>
      </c>
      <c r="F12" s="8">
        <v>980.87038729999983</v>
      </c>
      <c r="G12" s="8">
        <v>934.71370176000005</v>
      </c>
      <c r="H12" s="17">
        <f t="shared" si="1"/>
        <v>4.9380559473012967E-2</v>
      </c>
    </row>
    <row r="13" spans="1:8">
      <c r="A13" s="19" t="s">
        <v>75</v>
      </c>
      <c r="B13" s="9">
        <v>64.02304389999999</v>
      </c>
      <c r="C13" s="9">
        <v>54.498399999999997</v>
      </c>
      <c r="D13" s="17">
        <f t="shared" si="0"/>
        <v>0.17476923909692751</v>
      </c>
      <c r="E13" s="17">
        <f>(B13-[1]上月!B9)/[1]上月!B9</f>
        <v>-7.2486655143069567E-2</v>
      </c>
      <c r="F13" s="8">
        <v>764.90116588000001</v>
      </c>
      <c r="G13" s="8">
        <v>589.24551053999994</v>
      </c>
      <c r="H13" s="17">
        <f>(F13-G13)/G13</f>
        <v>0.29810266212978803</v>
      </c>
    </row>
    <row r="14" spans="1:8">
      <c r="A14" s="19" t="s">
        <v>76</v>
      </c>
      <c r="B14" s="9">
        <v>12.131700413299999</v>
      </c>
      <c r="C14" s="9">
        <v>11.599500000000001</v>
      </c>
      <c r="D14" s="17">
        <f>(B14-C14)/C14</f>
        <v>4.5881323617397149E-2</v>
      </c>
      <c r="E14" s="17">
        <f>(B14-[1]上月!B10)/[1]上月!B10</f>
        <v>0.23192147830350174</v>
      </c>
      <c r="F14" s="8">
        <v>135.64590033480002</v>
      </c>
      <c r="G14" s="8">
        <v>139.71638982430002</v>
      </c>
      <c r="H14" s="17">
        <f>(F14-G14)/G14</f>
        <v>-2.9133944089300035E-2</v>
      </c>
    </row>
    <row r="15" spans="1:8">
      <c r="A15" s="19" t="s">
        <v>77</v>
      </c>
      <c r="B15" s="9">
        <v>9.0759249999999986E-3</v>
      </c>
      <c r="C15" s="9">
        <v>4.5999999999999999E-3</v>
      </c>
      <c r="D15" s="17">
        <f>(B15-C15)/C15</f>
        <v>0.97302717391304316</v>
      </c>
      <c r="E15" s="17">
        <f>(B15-[1]上月!B11)/[1]上月!B11</f>
        <v>0.27096831473334182</v>
      </c>
      <c r="F15" s="8">
        <v>7.8917162999999985E-2</v>
      </c>
      <c r="G15" s="8">
        <v>5.7094523000000001E-2</v>
      </c>
      <c r="H15" s="17">
        <f t="shared" si="1"/>
        <v>0.38221949940802524</v>
      </c>
    </row>
    <row r="16" spans="1:8">
      <c r="A16" s="16" t="s">
        <v>78</v>
      </c>
      <c r="B16" s="8">
        <f>B6+B11</f>
        <v>365.93654981829991</v>
      </c>
      <c r="C16" s="8">
        <f>SUM(C17:C21)</f>
        <v>341.20640000000003</v>
      </c>
      <c r="D16" s="17">
        <f t="shared" si="0"/>
        <v>7.2478563761699297E-2</v>
      </c>
      <c r="E16" s="17">
        <f>(B16-[1]上月!B12)/[1]上月!B12</f>
        <v>6.1230264438951826E-2</v>
      </c>
      <c r="F16" s="8">
        <f>F6+F11</f>
        <v>3946.4127496778001</v>
      </c>
      <c r="G16" s="8">
        <f>SUM(G17:G21)</f>
        <v>3678.8424846472999</v>
      </c>
      <c r="H16" s="17">
        <f t="shared" si="1"/>
        <v>7.2732188493292577E-2</v>
      </c>
    </row>
    <row r="17" spans="1:8">
      <c r="A17" s="19" t="s">
        <v>79</v>
      </c>
      <c r="B17" s="8">
        <f>B7+B12</f>
        <v>233.89788657999998</v>
      </c>
      <c r="C17" s="8">
        <f>C7+C12</f>
        <v>219.8175</v>
      </c>
      <c r="D17" s="17">
        <f>(B17-C17)/C17</f>
        <v>6.4054893627668322E-2</v>
      </c>
      <c r="E17" s="17">
        <f>(B17-[1]上月!B13)/[1]上月!B13</f>
        <v>7.8075766486726275E-2</v>
      </c>
      <c r="F17" s="8">
        <f>F7+F12</f>
        <v>2448.6440322999997</v>
      </c>
      <c r="G17" s="8">
        <v>2358.0002947600001</v>
      </c>
      <c r="H17" s="17">
        <f t="shared" si="1"/>
        <v>3.8440935627289834E-2</v>
      </c>
    </row>
    <row r="18" spans="1:8">
      <c r="A18" s="19" t="s">
        <v>80</v>
      </c>
      <c r="B18" s="8">
        <f>B13</f>
        <v>64.02304389999999</v>
      </c>
      <c r="C18" s="8">
        <f>C13</f>
        <v>54.498399999999997</v>
      </c>
      <c r="D18" s="17">
        <f t="shared" si="0"/>
        <v>0.17476923909692751</v>
      </c>
      <c r="E18" s="17">
        <f>(B18-[1]上月!B14)/[1]上月!B14</f>
        <v>-7.2486655143069567E-2</v>
      </c>
      <c r="F18" s="8">
        <f>F13</f>
        <v>764.90116588000001</v>
      </c>
      <c r="G18" s="8">
        <v>589.24551053999994</v>
      </c>
      <c r="H18" s="17">
        <f t="shared" si="1"/>
        <v>0.29810266212978803</v>
      </c>
    </row>
    <row r="19" spans="1:8">
      <c r="A19" s="19" t="s">
        <v>81</v>
      </c>
      <c r="B19" s="8">
        <f>B8+B14</f>
        <v>26.719886413299996</v>
      </c>
      <c r="C19" s="8">
        <f>C8+C14</f>
        <v>28.110900000000001</v>
      </c>
      <c r="D19" s="17">
        <f>(B19-C19)/C19</f>
        <v>-4.9483068372055149E-2</v>
      </c>
      <c r="E19" s="17">
        <f>(B19-[1]上月!B15)/[1]上月!B15</f>
        <v>0.25557634593345002</v>
      </c>
      <c r="F19" s="8">
        <f>F8+F14</f>
        <v>284.77065833480003</v>
      </c>
      <c r="G19" s="8">
        <v>302.51973582430003</v>
      </c>
      <c r="H19" s="17">
        <f>(F19-G19)/G19</f>
        <v>-5.8670808504898524E-2</v>
      </c>
    </row>
    <row r="20" spans="1:8">
      <c r="A20" s="19" t="s">
        <v>82</v>
      </c>
      <c r="B20" s="8">
        <f>B9+B15</f>
        <v>41.125648924999993</v>
      </c>
      <c r="C20" s="8">
        <f>C9+C15</f>
        <v>38.529000000000003</v>
      </c>
      <c r="D20" s="17">
        <f>(B20-C20)/C20</f>
        <v>6.7394661813179407E-2</v>
      </c>
      <c r="E20" s="17">
        <f>(B20-[1]上月!B16)/[1]上月!B16</f>
        <v>0.10039261861907309</v>
      </c>
      <c r="F20" s="8">
        <f>F9+F15</f>
        <v>445.43490016300007</v>
      </c>
      <c r="G20" s="8">
        <v>424.73097652299998</v>
      </c>
      <c r="H20" s="17">
        <f>(F20-G20)/G20</f>
        <v>4.8745970471684982E-2</v>
      </c>
    </row>
    <row r="21" spans="1:8">
      <c r="A21" s="19" t="s">
        <v>83</v>
      </c>
      <c r="B21" s="8">
        <f>B10</f>
        <v>0.17008399999999999</v>
      </c>
      <c r="C21" s="8">
        <f>C10</f>
        <v>0.25059999999999999</v>
      </c>
      <c r="D21" s="17">
        <f>(B21-C21)/C21</f>
        <v>-0.32129289704708702</v>
      </c>
      <c r="E21" s="17">
        <f>(B21-[1]上月!B17)/[1]上月!B17</f>
        <v>-7.1304936579612732E-2</v>
      </c>
      <c r="F21" s="8">
        <f>F10</f>
        <v>2.6619930000000003</v>
      </c>
      <c r="G21" s="8">
        <v>4.3459670000000008</v>
      </c>
      <c r="H21" s="17">
        <f>(F21-G21)/G21</f>
        <v>-0.38747970244596891</v>
      </c>
    </row>
  </sheetData>
  <mergeCells count="4">
    <mergeCell ref="A2:H2"/>
    <mergeCell ref="A4:A5"/>
    <mergeCell ref="B4:E4"/>
    <mergeCell ref="F4:H4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8"/>
  <sheetViews>
    <sheetView topLeftCell="A4" workbookViewId="0">
      <selection activeCell="O26" sqref="O26"/>
    </sheetView>
  </sheetViews>
  <sheetFormatPr defaultRowHeight="13.5"/>
  <sheetData>
    <row r="1" spans="1:13" ht="21">
      <c r="A1" s="38" t="s">
        <v>84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ht="15">
      <c r="A2" s="20"/>
      <c r="B2" s="21"/>
      <c r="C2" s="22"/>
      <c r="D2" s="23"/>
      <c r="E2" s="22"/>
      <c r="F2" s="21"/>
      <c r="G2" s="22"/>
      <c r="H2" s="21"/>
      <c r="I2" s="22"/>
      <c r="J2" s="21"/>
      <c r="K2" s="22"/>
      <c r="L2" s="40" t="s">
        <v>85</v>
      </c>
      <c r="M2" s="40"/>
    </row>
    <row r="3" spans="1:13">
      <c r="A3" s="41" t="s">
        <v>86</v>
      </c>
      <c r="B3" s="41" t="s">
        <v>87</v>
      </c>
      <c r="C3" s="42"/>
      <c r="D3" s="42"/>
      <c r="E3" s="42"/>
      <c r="F3" s="41" t="s">
        <v>88</v>
      </c>
      <c r="G3" s="42"/>
      <c r="H3" s="42"/>
      <c r="I3" s="42"/>
      <c r="J3" s="41" t="s">
        <v>89</v>
      </c>
      <c r="K3" s="42"/>
      <c r="L3" s="42"/>
      <c r="M3" s="42"/>
    </row>
    <row r="4" spans="1:13">
      <c r="A4" s="41"/>
      <c r="B4" s="43" t="s">
        <v>90</v>
      </c>
      <c r="C4" s="44"/>
      <c r="D4" s="41" t="s">
        <v>91</v>
      </c>
      <c r="E4" s="42"/>
      <c r="F4" s="43" t="s">
        <v>90</v>
      </c>
      <c r="G4" s="44"/>
      <c r="H4" s="41" t="s">
        <v>91</v>
      </c>
      <c r="I4" s="42"/>
      <c r="J4" s="43" t="s">
        <v>90</v>
      </c>
      <c r="K4" s="44"/>
      <c r="L4" s="41" t="s">
        <v>91</v>
      </c>
      <c r="M4" s="42"/>
    </row>
    <row r="5" spans="1:13">
      <c r="A5" s="41"/>
      <c r="B5" s="45" t="s">
        <v>28</v>
      </c>
      <c r="C5" s="25" t="s">
        <v>92</v>
      </c>
      <c r="D5" s="45" t="s">
        <v>93</v>
      </c>
      <c r="E5" s="25" t="s">
        <v>92</v>
      </c>
      <c r="F5" s="45" t="s">
        <v>28</v>
      </c>
      <c r="G5" s="25" t="s">
        <v>92</v>
      </c>
      <c r="H5" s="45" t="s">
        <v>93</v>
      </c>
      <c r="I5" s="25" t="s">
        <v>92</v>
      </c>
      <c r="J5" s="45" t="s">
        <v>28</v>
      </c>
      <c r="K5" s="25" t="s">
        <v>92</v>
      </c>
      <c r="L5" s="45" t="s">
        <v>93</v>
      </c>
      <c r="M5" s="25" t="s">
        <v>92</v>
      </c>
    </row>
    <row r="6" spans="1:13">
      <c r="A6" s="41"/>
      <c r="B6" s="45"/>
      <c r="C6" s="26" t="s">
        <v>94</v>
      </c>
      <c r="D6" s="45"/>
      <c r="E6" s="26" t="s">
        <v>94</v>
      </c>
      <c r="F6" s="45"/>
      <c r="G6" s="26" t="s">
        <v>94</v>
      </c>
      <c r="H6" s="45"/>
      <c r="I6" s="26" t="s">
        <v>94</v>
      </c>
      <c r="J6" s="45"/>
      <c r="K6" s="26" t="s">
        <v>94</v>
      </c>
      <c r="L6" s="45"/>
      <c r="M6" s="26" t="s">
        <v>94</v>
      </c>
    </row>
    <row r="7" spans="1:13">
      <c r="A7" s="27" t="s">
        <v>95</v>
      </c>
      <c r="B7" s="28">
        <v>39439.760000000002</v>
      </c>
      <c r="C7" s="29">
        <f>(B7-[2]与15年同期销量比较!B4)/[2]与15年同期销量比较!B4*100</f>
        <v>-11.015467699591442</v>
      </c>
      <c r="D7" s="28">
        <v>470842.43</v>
      </c>
      <c r="E7" s="29">
        <f>(D7-[2]与15年同期销量比较!C4)/[2]与15年同期销量比较!C4*100</f>
        <v>-6.4906594712006953</v>
      </c>
      <c r="F7" s="28">
        <v>54743.99</v>
      </c>
      <c r="G7" s="29">
        <f>(F7-[2]与15年同期销量比较!D4)/[2]与15年同期销量比较!D4*100</f>
        <v>25.290064036545218</v>
      </c>
      <c r="H7" s="28">
        <v>603752.9</v>
      </c>
      <c r="I7" s="29">
        <f>(H7-[2]与15年同期销量比较!E4)/[2]与15年同期销量比较!E4*100</f>
        <v>20.034938896396032</v>
      </c>
      <c r="J7" s="28">
        <f>B7+F7</f>
        <v>94183.75</v>
      </c>
      <c r="K7" s="29">
        <f>(J7-[2]与15年同期销量比较!F4)/[2]与15年同期销量比较!F4*100</f>
        <v>7.0077272454594581</v>
      </c>
      <c r="L7" s="28">
        <f>D7+H7</f>
        <v>1074595.33</v>
      </c>
      <c r="M7" s="29">
        <f>(L7-[2]与15年同期销量比较!I4)/[2]与15年同期销量比较!I4*100</f>
        <v>6.7649777081189519</v>
      </c>
    </row>
    <row r="8" spans="1:13">
      <c r="A8" s="27" t="s">
        <v>29</v>
      </c>
      <c r="B8" s="28">
        <v>37286.639999999999</v>
      </c>
      <c r="C8" s="29">
        <f>(B8-[2]与15年同期销量比较!B5)/[2]与15年同期销量比较!B5*100</f>
        <v>16.931618474414467</v>
      </c>
      <c r="D8" s="28">
        <v>380821.94</v>
      </c>
      <c r="E8" s="29">
        <f>(D8-[2]与15年同期销量比较!C5)/[2]与15年同期销量比较!C5*100</f>
        <v>0.63961139280474266</v>
      </c>
      <c r="F8" s="28">
        <v>18806.8</v>
      </c>
      <c r="G8" s="29">
        <f>(F8-[2]与15年同期销量比较!D5)/[2]与15年同期销量比较!D5*100</f>
        <v>13.56440970576317</v>
      </c>
      <c r="H8" s="28">
        <v>301813.46999999997</v>
      </c>
      <c r="I8" s="29">
        <f>(H8-[2]与15年同期销量比较!E5)/[2]与15年同期销量比较!E5*100</f>
        <v>-17.066244076944812</v>
      </c>
      <c r="J8" s="28">
        <f>B8+F8</f>
        <v>56093.440000000002</v>
      </c>
      <c r="K8" s="29">
        <f>(J8-[2]与15年同期销量比较!F5)/[2]与15年同期销量比较!F5*100</f>
        <v>15.780641648380758</v>
      </c>
      <c r="L8" s="28">
        <f>D8+H8</f>
        <v>682635.40999999992</v>
      </c>
      <c r="M8" s="29">
        <f>(L8-[2]与15年同期销量比较!I5)/[2]与15年同期销量比较!I5*100</f>
        <v>-8.0406221670847966</v>
      </c>
    </row>
    <row r="9" spans="1:13">
      <c r="A9" s="27" t="s">
        <v>30</v>
      </c>
      <c r="B9" s="28">
        <v>66818.47</v>
      </c>
      <c r="C9" s="29">
        <f>(B9-[2]与15年同期销量比较!B6)/[2]与15年同期销量比较!B6*100</f>
        <v>-7.1438735927083039</v>
      </c>
      <c r="D9" s="28">
        <v>626591.67000000004</v>
      </c>
      <c r="E9" s="29">
        <f>(D9-[2]与15年同期销量比较!C6)/[2]与15年同期销量比较!C6*100</f>
        <v>-17.95495918781085</v>
      </c>
      <c r="F9" s="28">
        <v>79190.23</v>
      </c>
      <c r="G9" s="29">
        <f>(F9-[2]与15年同期销量比较!D6)/[2]与15年同期销量比较!D6*100</f>
        <v>3.8024568563689556</v>
      </c>
      <c r="H9" s="28">
        <v>1071645.99</v>
      </c>
      <c r="I9" s="29">
        <f>(H9-[2]与15年同期销量比较!E6)/[2]与15年同期销量比较!E6*100</f>
        <v>20.624796800513913</v>
      </c>
      <c r="J9" s="28">
        <f t="shared" ref="J9:J38" si="0">B9+F9</f>
        <v>146008.70000000001</v>
      </c>
      <c r="K9" s="29">
        <f>(J9-[2]与15年同期销量比较!F6)/[2]与15年同期销量比较!F6*100</f>
        <v>-1.5108415936754762</v>
      </c>
      <c r="L9" s="28">
        <f t="shared" ref="L9:L38" si="1">D9+H9</f>
        <v>1698237.6600000001</v>
      </c>
      <c r="M9" s="29">
        <f>(L9-[2]与15年同期销量比较!I6)/[2]与15年同期销量比较!I6*100</f>
        <v>2.7908401628378554</v>
      </c>
    </row>
    <row r="10" spans="1:13">
      <c r="A10" s="27" t="s">
        <v>31</v>
      </c>
      <c r="B10" s="28">
        <v>41765.279999999999</v>
      </c>
      <c r="C10" s="29">
        <f>(B10-[2]与15年同期销量比较!B7)/[2]与15年同期销量比较!B7*100</f>
        <v>12.089148989674669</v>
      </c>
      <c r="D10" s="28">
        <v>436420.83</v>
      </c>
      <c r="E10" s="29">
        <f>(D10-[2]与15年同期销量比较!C7)/[2]与15年同期销量比较!C7*100</f>
        <v>2.9937781416948339</v>
      </c>
      <c r="F10" s="28">
        <v>26299.96</v>
      </c>
      <c r="G10" s="29">
        <f>(F10-[2]与15年同期销量比较!D7)/[2]与15年同期销量比较!D7*100</f>
        <v>45.155924192065321</v>
      </c>
      <c r="H10" s="28">
        <v>232871.7</v>
      </c>
      <c r="I10" s="29">
        <f>(H10-[2]与15年同期销量比较!E7)/[2]与15年同期销量比较!E7*100</f>
        <v>11.716750141389968</v>
      </c>
      <c r="J10" s="28">
        <f t="shared" si="0"/>
        <v>68065.239999999991</v>
      </c>
      <c r="K10" s="29">
        <f>(J10-[2]与15年同期销量比较!F7)/[2]与15年同期销量比较!F7*100</f>
        <v>22.907612047052325</v>
      </c>
      <c r="L10" s="28">
        <f t="shared" si="1"/>
        <v>669292.53</v>
      </c>
      <c r="M10" s="29">
        <f>(L10-[2]与15年同期销量比较!I7)/[2]与15年同期销量比较!I7*100</f>
        <v>5.869982649182532</v>
      </c>
    </row>
    <row r="11" spans="1:13">
      <c r="A11" s="27" t="s">
        <v>32</v>
      </c>
      <c r="B11" s="28">
        <v>65426.86</v>
      </c>
      <c r="C11" s="29">
        <f>(B11-[2]与15年同期销量比较!B8)/[2]与15年同期销量比较!B8*100</f>
        <v>46.935584642147624</v>
      </c>
      <c r="D11" s="28">
        <v>579730.12</v>
      </c>
      <c r="E11" s="29">
        <f>(D11-[2]与15年同期销量比较!C8)/[2]与15年同期销量比较!C8*100</f>
        <v>8.1800245261249209</v>
      </c>
      <c r="F11" s="28">
        <v>44219.59</v>
      </c>
      <c r="G11" s="29">
        <f>(F11-[2]与15年同期销量比较!D8)/[2]与15年同期销量比较!D8*100</f>
        <v>26.971391259853867</v>
      </c>
      <c r="H11" s="28">
        <v>450903.71</v>
      </c>
      <c r="I11" s="29">
        <f>(H11-[2]与15年同期销量比较!E8)/[2]与15年同期销量比较!E8*100</f>
        <v>17.785959308198525</v>
      </c>
      <c r="J11" s="28">
        <f t="shared" si="0"/>
        <v>109646.45</v>
      </c>
      <c r="K11" s="29">
        <f>(J11-[2]与15年同期销量比较!F8)/[2]与15年同期销量比较!F8*100</f>
        <v>38.173816064722629</v>
      </c>
      <c r="L11" s="28">
        <f t="shared" si="1"/>
        <v>1030633.8300000001</v>
      </c>
      <c r="M11" s="29">
        <f>(L11-[2]与15年同期销量比较!I8)/[2]与15年同期销量比较!I8*100</f>
        <v>12.18270987674512</v>
      </c>
    </row>
    <row r="12" spans="1:13">
      <c r="A12" s="27" t="s">
        <v>33</v>
      </c>
      <c r="B12" s="28">
        <v>95956.61</v>
      </c>
      <c r="C12" s="29">
        <f>(B12-[2]与15年同期销量比较!B9)/[2]与15年同期销量比较!B9*100</f>
        <v>-3.741977253373483</v>
      </c>
      <c r="D12" s="28">
        <v>1095417.28</v>
      </c>
      <c r="E12" s="29">
        <f>(D12-[2]与15年同期销量比较!C9)/[2]与15年同期销量比较!C9*100</f>
        <v>-3.3623362056583846E-2</v>
      </c>
      <c r="F12" s="28">
        <v>40295.410000000003</v>
      </c>
      <c r="G12" s="29">
        <f>(F12-[2]与15年同期销量比较!D9)/[2]与15年同期销量比较!D9*100</f>
        <v>-16.862357419620022</v>
      </c>
      <c r="H12" s="28">
        <v>552543.09</v>
      </c>
      <c r="I12" s="29">
        <f>(H12-[2]与15年同期销量比较!E9)/[2]与15年同期销量比较!E9*100</f>
        <v>9.786369746852003</v>
      </c>
      <c r="J12" s="28">
        <f t="shared" si="0"/>
        <v>136252.02000000002</v>
      </c>
      <c r="K12" s="29">
        <f>(J12-[2]与15年同期销量比较!F9)/[2]与15年同期销量比较!F9*100</f>
        <v>-8.0342514059494849</v>
      </c>
      <c r="L12" s="28">
        <f t="shared" si="1"/>
        <v>1647960.37</v>
      </c>
      <c r="M12" s="29">
        <f>(L12-[2]与15年同期销量比较!I9)/[2]与15年同期销量比较!I9*100</f>
        <v>3.0570994809317606</v>
      </c>
    </row>
    <row r="13" spans="1:13">
      <c r="A13" s="27" t="s">
        <v>34</v>
      </c>
      <c r="B13" s="28">
        <v>35022.54</v>
      </c>
      <c r="C13" s="29">
        <f>(B13-[2]与15年同期销量比较!B10)/[2]与15年同期销量比较!B10*100</f>
        <v>19.315799747962799</v>
      </c>
      <c r="D13" s="28">
        <v>356845.77</v>
      </c>
      <c r="E13" s="29">
        <f>(D13-[2]与15年同期销量比较!C10)/[2]与15年同期销量比较!C10*100</f>
        <v>1.993683605069144</v>
      </c>
      <c r="F13" s="28">
        <v>32431.16</v>
      </c>
      <c r="G13" s="29">
        <f>(F13-[2]与15年同期销量比较!D10)/[2]与15年同期销量比较!D10*100</f>
        <v>0.74272597369440807</v>
      </c>
      <c r="H13" s="28">
        <v>382758.55</v>
      </c>
      <c r="I13" s="29">
        <f>(H13-[2]与15年同期销量比较!E10)/[2]与15年同期销量比较!E10*100</f>
        <v>0.12019899697869019</v>
      </c>
      <c r="J13" s="28">
        <f t="shared" si="0"/>
        <v>67453.7</v>
      </c>
      <c r="K13" s="29">
        <f>(J13-[2]与15年同期销量比较!F10)/[2]与15年同期销量比较!F10*100</f>
        <v>9.6008468045993673</v>
      </c>
      <c r="L13" s="28">
        <f t="shared" si="1"/>
        <v>739604.32000000007</v>
      </c>
      <c r="M13" s="29">
        <f>(L13-[2]与15年同期销量比较!I10)/[2]与15年同期销量比较!I10*100</f>
        <v>1.0154519817451348</v>
      </c>
    </row>
    <row r="14" spans="1:13">
      <c r="A14" s="27" t="s">
        <v>35</v>
      </c>
      <c r="B14" s="28">
        <v>47226.21</v>
      </c>
      <c r="C14" s="29">
        <f>(B14-[2]与15年同期销量比较!B11)/[2]与15年同期销量比较!B11*100</f>
        <v>6.3395912025804542</v>
      </c>
      <c r="D14" s="28">
        <v>505207.23</v>
      </c>
      <c r="E14" s="29">
        <f>(D14-[2]与15年同期销量比较!C11)/[2]与15年同期销量比较!C11*100</f>
        <v>0.92893647735123475</v>
      </c>
      <c r="F14" s="28">
        <v>52248.13</v>
      </c>
      <c r="G14" s="29">
        <f>(F14-[2]与15年同期销量比较!D11)/[2]与15年同期销量比较!D11*100</f>
        <v>9.8704816599699381</v>
      </c>
      <c r="H14" s="28">
        <v>538373.43999999994</v>
      </c>
      <c r="I14" s="29">
        <f>(H14-[2]与15年同期销量比较!E11)/[2]与15年同期销量比较!E11*100</f>
        <v>-8.2326875254769849</v>
      </c>
      <c r="J14" s="28">
        <f t="shared" si="0"/>
        <v>99474.34</v>
      </c>
      <c r="K14" s="29">
        <f>(J14-[2]与15年同期销量比较!F11)/[2]与15年同期销量比较!F11*100</f>
        <v>8.1653827500060814</v>
      </c>
      <c r="L14" s="28">
        <f t="shared" si="1"/>
        <v>1043580.6699999999</v>
      </c>
      <c r="M14" s="29">
        <f>(L14-[2]与15年同期销量比较!I11)/[2]与15年同期销量比较!I11*100</f>
        <v>-4.0147027049060071</v>
      </c>
    </row>
    <row r="15" spans="1:13">
      <c r="A15" s="27" t="s">
        <v>36</v>
      </c>
      <c r="B15" s="28">
        <v>43298.79</v>
      </c>
      <c r="C15" s="29">
        <f>(B15-[2]与15年同期销量比较!B12)/[2]与15年同期销量比较!B12*100</f>
        <v>15.23564218253358</v>
      </c>
      <c r="D15" s="28">
        <v>449770.02</v>
      </c>
      <c r="E15" s="29">
        <f>(D15-[2]与15年同期销量比较!C12)/[2]与15年同期销量比较!C12*100</f>
        <v>4.8777367731917449</v>
      </c>
      <c r="F15" s="28">
        <v>25378.05</v>
      </c>
      <c r="G15" s="29">
        <f>(F15-[2]与15年同期销量比较!D12)/[2]与15年同期销量比较!D12*100</f>
        <v>0.75953193894983451</v>
      </c>
      <c r="H15" s="28">
        <v>305347.32</v>
      </c>
      <c r="I15" s="29">
        <f>(H15-[2]与15年同期销量比较!E12)/[2]与15年同期销量比较!E12*100</f>
        <v>-20.097430899938949</v>
      </c>
      <c r="J15" s="28">
        <f t="shared" si="0"/>
        <v>68676.84</v>
      </c>
      <c r="K15" s="29">
        <f>(J15-[2]与15年同期销量比较!F12)/[2]与15年同期销量比较!F12*100</f>
        <v>9.4261927684358451</v>
      </c>
      <c r="L15" s="28">
        <f t="shared" si="1"/>
        <v>755117.34000000008</v>
      </c>
      <c r="M15" s="29">
        <f>(L15-[2]与15年同期销量比较!I12)/[2]与15年同期销量比较!I12*100</f>
        <v>-6.8907390158298609</v>
      </c>
    </row>
    <row r="16" spans="1:13">
      <c r="A16" s="27" t="s">
        <v>37</v>
      </c>
      <c r="B16" s="28">
        <v>160167.37</v>
      </c>
      <c r="C16" s="29">
        <f>(B16-[2]与15年同期销量比较!B13)/[2]与15年同期销量比较!B13*100</f>
        <v>-2.949353175932615</v>
      </c>
      <c r="D16" s="28">
        <v>1487625.99</v>
      </c>
      <c r="E16" s="29">
        <f>(D16-[2]与15年同期销量比较!C13)/[2]与15年同期销量比较!C13*100</f>
        <v>2.961968059687436</v>
      </c>
      <c r="F16" s="28">
        <v>171973.01</v>
      </c>
      <c r="G16" s="29">
        <f>(F16-[2]与15年同期销量比较!D13)/[2]与15年同期销量比较!D13*100</f>
        <v>18.558901000521491</v>
      </c>
      <c r="H16" s="28">
        <v>1787293.88</v>
      </c>
      <c r="I16" s="29">
        <f>(H16-[2]与15年同期销量比较!E13)/[2]与15年同期销量比较!E13*100</f>
        <v>5.245088601260024</v>
      </c>
      <c r="J16" s="28">
        <f t="shared" si="0"/>
        <v>332140.38</v>
      </c>
      <c r="K16" s="29">
        <f>(J16-[2]与15年同期销量比较!F13)/[2]与15年同期销量比较!F13*100</f>
        <v>7.1117786865909318</v>
      </c>
      <c r="L16" s="28">
        <f t="shared" si="1"/>
        <v>3274919.87</v>
      </c>
      <c r="M16" s="29">
        <f>(L16-[2]与15年同期销量比较!I13)/[2]与15年同期销量比较!I13*100</f>
        <v>4.1955599520445848</v>
      </c>
    </row>
    <row r="17" spans="1:13">
      <c r="A17" s="27" t="s">
        <v>38</v>
      </c>
      <c r="B17" s="28">
        <v>146313.25</v>
      </c>
      <c r="C17" s="29">
        <f>(B17-[2]与15年同期销量比较!B14)/[2]与15年同期销量比较!B14*100</f>
        <v>-1.5306724031689403</v>
      </c>
      <c r="D17" s="28">
        <v>1513054.59</v>
      </c>
      <c r="E17" s="29">
        <f>(D17-[2]与15年同期销量比较!C14)/[2]与15年同期销量比较!C14*100</f>
        <v>3.0226763590280958</v>
      </c>
      <c r="F17" s="28">
        <v>141575.69649999999</v>
      </c>
      <c r="G17" s="29">
        <f>(F17-[2]与15年同期销量比较!D14)/[2]与15年同期销量比较!D14*100</f>
        <v>60.943450789450694</v>
      </c>
      <c r="H17" s="28">
        <v>1243668.6912</v>
      </c>
      <c r="I17" s="29">
        <f>(H17-[2]与15年同期销量比较!E14)/[2]与15年同期销量比较!E14*100</f>
        <v>14.269892389374728</v>
      </c>
      <c r="J17" s="28">
        <f t="shared" si="0"/>
        <v>287888.94649999996</v>
      </c>
      <c r="K17" s="29">
        <f>(J17-[2]与15年同期销量比较!F14)/[2]与15年同期销量比较!F14*100</f>
        <v>21.701280923499102</v>
      </c>
      <c r="L17" s="28">
        <f t="shared" si="1"/>
        <v>2756723.2812000001</v>
      </c>
      <c r="M17" s="29">
        <f>(L17-[2]与15年同期销量比较!I14)/[2]与15年同期销量比较!I14*100</f>
        <v>7.8098962220496126</v>
      </c>
    </row>
    <row r="18" spans="1:13">
      <c r="A18" s="27" t="s">
        <v>39</v>
      </c>
      <c r="B18" s="28">
        <v>59732.1</v>
      </c>
      <c r="C18" s="29">
        <f>(B18-[2]与15年同期销量比较!B15)/[2]与15年同期销量比较!B15*100</f>
        <v>3.2034981179370723</v>
      </c>
      <c r="D18" s="28">
        <v>681577.19</v>
      </c>
      <c r="E18" s="29">
        <f>(D18-[2]与15年同期销量比较!C15)/[2]与15年同期销量比较!C15*100</f>
        <v>3.8586533336299613</v>
      </c>
      <c r="F18" s="28">
        <v>37632.485699999997</v>
      </c>
      <c r="G18" s="29">
        <f>(F18-[2]与15年同期销量比较!D15)/[2]与15年同期销量比较!D15*100</f>
        <v>5.2915856875462364</v>
      </c>
      <c r="H18" s="28">
        <v>521043.3847</v>
      </c>
      <c r="I18" s="29">
        <f>(H18-[2]与15年同期销量比较!E15)/[2]与15年同期销量比较!E15*100</f>
        <v>2.739273588972198</v>
      </c>
      <c r="J18" s="28">
        <f t="shared" si="0"/>
        <v>97364.585699999996</v>
      </c>
      <c r="K18" s="29">
        <f>(J18-[2]与15年同期销量比较!F15)/[2]与15年同期销量比较!F15*100</f>
        <v>4.0006720203482882</v>
      </c>
      <c r="L18" s="28">
        <f t="shared" si="1"/>
        <v>1202620.5747</v>
      </c>
      <c r="M18" s="29">
        <f>(L18-[2]与15年同期销量比较!I15)/[2]与15年同期销量比较!I15*100</f>
        <v>3.3706939860228533</v>
      </c>
    </row>
    <row r="19" spans="1:13">
      <c r="A19" s="27" t="s">
        <v>40</v>
      </c>
      <c r="B19" s="28">
        <v>49158.98</v>
      </c>
      <c r="C19" s="29">
        <f>(B19-[2]与15年同期销量比较!B16)/[2]与15年同期销量比较!B16*100</f>
        <v>4.7925465287708002</v>
      </c>
      <c r="D19" s="28">
        <v>501645.17</v>
      </c>
      <c r="E19" s="29">
        <f>(D19-[2]与15年同期销量比较!C16)/[2]与15年同期销量比较!C16*100</f>
        <v>-1.4029280811508285</v>
      </c>
      <c r="F19" s="28">
        <v>72768.547900000005</v>
      </c>
      <c r="G19" s="29">
        <f>(F19-[2]与15年同期销量比较!D16)/[2]与15年同期销量比较!D16*100</f>
        <v>14.501897773472841</v>
      </c>
      <c r="H19" s="28">
        <v>805843.18960000004</v>
      </c>
      <c r="I19" s="29">
        <f>(H19-[2]与15年同期销量比较!E16)/[2]与15年同期销量比较!E16*100</f>
        <v>4.5767704483969629</v>
      </c>
      <c r="J19" s="28">
        <f t="shared" si="0"/>
        <v>121927.52790000002</v>
      </c>
      <c r="K19" s="29">
        <f>(J19-[2]与15年同期销量比较!F16)/[2]与15年同期销量比较!F16*100</f>
        <v>10.378589980946346</v>
      </c>
      <c r="L19" s="28">
        <f t="shared" si="1"/>
        <v>1307488.3596000001</v>
      </c>
      <c r="M19" s="29">
        <f>(L19-[2]与15年同期销量比较!I16)/[2]与15年同期销量比较!I16*100</f>
        <v>2.1987281954534801</v>
      </c>
    </row>
    <row r="20" spans="1:13">
      <c r="A20" s="27" t="s">
        <v>41</v>
      </c>
      <c r="B20" s="28">
        <v>33127.980000000003</v>
      </c>
      <c r="C20" s="29">
        <f>(B20-[2]与15年同期销量比较!B17)/[2]与15年同期销量比较!B17*100</f>
        <v>49.552939009558806</v>
      </c>
      <c r="D20" s="28">
        <v>296444.46999999997</v>
      </c>
      <c r="E20" s="29">
        <f>(D20-[2]与15年同期销量比较!C17)/[2]与15年同期销量比较!C17*100</f>
        <v>-8.3547949004188151</v>
      </c>
      <c r="F20" s="28">
        <v>26310.114699999998</v>
      </c>
      <c r="G20" s="29">
        <f>(F20-[2]与15年同期销量比较!D17)/[2]与15年同期销量比较!D17*100</f>
        <v>17.906241562637462</v>
      </c>
      <c r="H20" s="28">
        <v>314052.03320000001</v>
      </c>
      <c r="I20" s="29">
        <f>(H20-[2]与15年同期销量比较!E17)/[2]与15年同期销量比较!E17*100</f>
        <v>-31.099974426310183</v>
      </c>
      <c r="J20" s="28">
        <f t="shared" si="0"/>
        <v>59438.094700000001</v>
      </c>
      <c r="K20" s="29">
        <f>(J20-[2]与15年同期销量比较!F17)/[2]与15年同期销量比较!F17*100</f>
        <v>33.671551265078968</v>
      </c>
      <c r="L20" s="28">
        <f t="shared" si="1"/>
        <v>610496.50319999992</v>
      </c>
      <c r="M20" s="29">
        <f>(L20-[2]与15年同期销量比较!I17)/[2]与15年同期销量比较!I17*100</f>
        <v>-21.658701317085956</v>
      </c>
    </row>
    <row r="21" spans="1:13">
      <c r="A21" s="27" t="s">
        <v>42</v>
      </c>
      <c r="B21" s="28">
        <v>136136.18</v>
      </c>
      <c r="C21" s="29">
        <f>(B21-[2]与15年同期销量比较!B18)/[2]与15年同期销量比较!B18*100</f>
        <v>-6.8750560499427502</v>
      </c>
      <c r="D21" s="28">
        <v>1468684.45</v>
      </c>
      <c r="E21" s="29">
        <f>(D21-[2]与15年同期销量比较!C18)/[2]与15年同期销量比较!C18*100</f>
        <v>1.3802346858208696</v>
      </c>
      <c r="F21" s="28">
        <v>152911.7041</v>
      </c>
      <c r="G21" s="29">
        <f>(F21-[2]与15年同期销量比较!D18)/[2]与15年同期销量比较!D18*100</f>
        <v>-16.111826397350345</v>
      </c>
      <c r="H21" s="28">
        <v>1723726.3644999999</v>
      </c>
      <c r="I21" s="29">
        <f>(H21-[2]与15年同期销量比较!E18)/[2]与15年同期销量比较!E18*100</f>
        <v>9.4405373644991748</v>
      </c>
      <c r="J21" s="28">
        <f t="shared" si="0"/>
        <v>289047.88410000002</v>
      </c>
      <c r="K21" s="29">
        <f>(J21-[2]与15年同期销量比较!F18)/[2]与15年同期销量比较!F18*100</f>
        <v>-12.000935583796815</v>
      </c>
      <c r="L21" s="28">
        <f t="shared" si="1"/>
        <v>3192410.8144999999</v>
      </c>
      <c r="M21" s="29">
        <f>(L21-[2]与15年同期销量比较!I18)/[2]与15年同期销量比较!I18*100</f>
        <v>5.5787848243406071</v>
      </c>
    </row>
    <row r="22" spans="1:13">
      <c r="A22" s="27" t="s">
        <v>43</v>
      </c>
      <c r="B22" s="28">
        <v>74532.94</v>
      </c>
      <c r="C22" s="29">
        <f>(B22-[2]与15年同期销量比较!B19)/[2]与15年同期销量比较!B19*100</f>
        <v>21.064506985745879</v>
      </c>
      <c r="D22" s="28">
        <v>661935.53</v>
      </c>
      <c r="E22" s="29">
        <f>(D22-[2]与15年同期销量比较!C19)/[2]与15年同期销量比较!C19*100</f>
        <v>5.6446334018366606</v>
      </c>
      <c r="F22" s="28">
        <v>108903.2138</v>
      </c>
      <c r="G22" s="29">
        <f>(F22-[2]与15年同期销量比较!D19)/[2]与15年同期销量比较!D19*100</f>
        <v>-2.9205095423532783</v>
      </c>
      <c r="H22" s="28">
        <v>1199526.7694999999</v>
      </c>
      <c r="I22" s="29">
        <f>(H22-[2]与15年同期销量比较!E19)/[2]与15年同期销量比较!E19*100</f>
        <v>17.518535306564601</v>
      </c>
      <c r="J22" s="28">
        <f t="shared" si="0"/>
        <v>183436.1538</v>
      </c>
      <c r="K22" s="29">
        <f>(J22-[2]与15年同期销量比较!F19)/[2]与15年同期销量比较!F19*100</f>
        <v>5.5783653182495394</v>
      </c>
      <c r="L22" s="28">
        <f t="shared" si="1"/>
        <v>1861462.2995</v>
      </c>
      <c r="M22" s="29">
        <f>(L22-[2]与15年同期销量比较!I19)/[2]与15年同期销量比较!I19*100</f>
        <v>13.002118149926689</v>
      </c>
    </row>
    <row r="23" spans="1:13">
      <c r="A23" s="27" t="s">
        <v>44</v>
      </c>
      <c r="B23" s="28">
        <v>93300.49</v>
      </c>
      <c r="C23" s="29">
        <f>(B23-[2]与15年同期销量比较!B20)/[2]与15年同期销量比较!B20*100</f>
        <v>9.0342653279401581</v>
      </c>
      <c r="D23" s="28">
        <v>1013843.03</v>
      </c>
      <c r="E23" s="29">
        <f>(D23-[2]与15年同期销量比较!C20)/[2]与15年同期销量比较!C20*100</f>
        <v>7.9543485143203068</v>
      </c>
      <c r="F23" s="28">
        <v>51878.205199999997</v>
      </c>
      <c r="G23" s="29">
        <f>(F23-[2]与15年同期销量比较!D20)/[2]与15年同期销量比较!D20*100</f>
        <v>47.926283193840312</v>
      </c>
      <c r="H23" s="28">
        <v>669553.59699999995</v>
      </c>
      <c r="I23" s="29">
        <f>(H23-[2]与15年同期销量比较!E20)/[2]与15年同期销量比较!E20*100</f>
        <v>82.401437138310456</v>
      </c>
      <c r="J23" s="28">
        <f t="shared" si="0"/>
        <v>145178.69520000002</v>
      </c>
      <c r="K23" s="29">
        <f>(J23-[2]与15年同期销量比较!F20)/[2]与15年同期销量比较!F20*100</f>
        <v>20.340241441961808</v>
      </c>
      <c r="L23" s="28">
        <f t="shared" si="1"/>
        <v>1683396.6269999999</v>
      </c>
      <c r="M23" s="29">
        <f>(L23-[2]与15年同期销量比较!I20)/[2]与15年同期销量比较!I20*100</f>
        <v>28.875680392867984</v>
      </c>
    </row>
    <row r="24" spans="1:13">
      <c r="A24" s="27" t="s">
        <v>45</v>
      </c>
      <c r="B24" s="28">
        <v>72898.559999999998</v>
      </c>
      <c r="C24" s="29">
        <f>(B24-[2]与15年同期销量比较!B21)/[2]与15年同期销量比较!B21*100</f>
        <v>-1.7648713943357333</v>
      </c>
      <c r="D24" s="28">
        <v>854052.11</v>
      </c>
      <c r="E24" s="29">
        <f>(D24-[2]与15年同期销量比较!C21)/[2]与15年同期销量比较!C21*100</f>
        <v>9.8790850589772763</v>
      </c>
      <c r="F24" s="28">
        <v>45184.7016</v>
      </c>
      <c r="G24" s="29">
        <f>(F24-[2]与15年同期销量比较!D21)/[2]与15年同期销量比较!D21*100</f>
        <v>22.192494243008039</v>
      </c>
      <c r="H24" s="28">
        <v>600421.27300000004</v>
      </c>
      <c r="I24" s="29">
        <f>(H24-[2]与15年同期销量比较!E21)/[2]与15年同期销量比较!E21*100</f>
        <v>47.70852142203546</v>
      </c>
      <c r="J24" s="28">
        <f t="shared" si="0"/>
        <v>118083.2616</v>
      </c>
      <c r="K24" s="29">
        <f>(J24-[2]与15年同期销量比较!F21)/[2]与15年同期销量比较!F21*100</f>
        <v>6.2028428792980961</v>
      </c>
      <c r="L24" s="28">
        <f t="shared" si="1"/>
        <v>1454473.3829999999</v>
      </c>
      <c r="M24" s="29">
        <f>(L24-[2]与15年同期销量比较!I21)/[2]与15年同期销量比较!I21*100</f>
        <v>22.869355509914083</v>
      </c>
    </row>
    <row r="25" spans="1:13">
      <c r="A25" s="27" t="s">
        <v>46</v>
      </c>
      <c r="B25" s="28">
        <v>211410.32</v>
      </c>
      <c r="C25" s="29">
        <f>(B25-[2]与15年同期销量比较!B22)/[2]与15年同期销量比较!B22*100</f>
        <v>3.8688215561796779</v>
      </c>
      <c r="D25" s="28">
        <v>2112967.7200000002</v>
      </c>
      <c r="E25" s="29">
        <f>(D25-[2]与15年同期销量比较!C22)/[2]与15年同期销量比较!C22*100</f>
        <v>3.0447265567897968</v>
      </c>
      <c r="F25" s="28">
        <v>160188.17869999999</v>
      </c>
      <c r="G25" s="29">
        <f>(F25-[2]与15年同期销量比较!D22)/[2]与15年同期销量比较!D22*100</f>
        <v>19.085418685779327</v>
      </c>
      <c r="H25" s="28">
        <v>1850301.0534000001</v>
      </c>
      <c r="I25" s="29">
        <f>(H25-[2]与15年同期销量比较!E22)/[2]与15年同期销量比较!E22*100</f>
        <v>21.380230279714148</v>
      </c>
      <c r="J25" s="28">
        <f t="shared" si="0"/>
        <v>371598.4987</v>
      </c>
      <c r="K25" s="29">
        <f>(J25-[2]与15年同期销量比较!F22)/[2]与15年同期销量比较!F22*100</f>
        <v>9.923720315118425</v>
      </c>
      <c r="L25" s="28">
        <f t="shared" si="1"/>
        <v>3963268.7734000003</v>
      </c>
      <c r="M25" s="29">
        <f>(L25-[2]与15年同期销量比较!I22)/[2]与15年同期销量比较!I22*100</f>
        <v>10.863184580131556</v>
      </c>
    </row>
    <row r="26" spans="1:13">
      <c r="A26" s="27" t="s">
        <v>47</v>
      </c>
      <c r="B26" s="28">
        <v>48761.83</v>
      </c>
      <c r="C26" s="29">
        <f>(B26-[2]与15年同期销量比较!B23)/[2]与15年同期销量比较!B23*100</f>
        <v>0.28038791999834611</v>
      </c>
      <c r="D26" s="28">
        <v>476749.03</v>
      </c>
      <c r="E26" s="29">
        <f>(D26-[2]与15年同期销量比较!C23)/[2]与15年同期销量比较!C23*100</f>
        <v>-6.0229839370825919</v>
      </c>
      <c r="F26" s="28">
        <v>24902.8086</v>
      </c>
      <c r="G26" s="29">
        <f>(F26-[2]与15年同期销量比较!D23)/[2]与15年同期销量比较!D23*100</f>
        <v>53.781152084411076</v>
      </c>
      <c r="H26" s="28">
        <v>280957.54639999999</v>
      </c>
      <c r="I26" s="29">
        <f>(H26-[2]与15年同期销量比较!E23)/[2]与15年同期销量比较!E23*100</f>
        <v>46.479609896992727</v>
      </c>
      <c r="J26" s="28">
        <f t="shared" si="0"/>
        <v>73664.638600000006</v>
      </c>
      <c r="K26" s="29">
        <f>(J26-[2]与15年同期销量比较!F23)/[2]与15年同期销量比较!F23*100</f>
        <v>13.646399193561884</v>
      </c>
      <c r="L26" s="28">
        <f t="shared" si="1"/>
        <v>757706.57640000002</v>
      </c>
      <c r="M26" s="29">
        <f>(L26-[2]与15年同期销量比较!I23)/[2]与15年同期销量比较!I23*100</f>
        <v>8.3815261533858187</v>
      </c>
    </row>
    <row r="27" spans="1:13">
      <c r="A27" s="27" t="s">
        <v>48</v>
      </c>
      <c r="B27" s="28">
        <v>14582.55</v>
      </c>
      <c r="C27" s="29">
        <f>(B27-[2]与15年同期销量比较!B24)/[2]与15年同期销量比较!B24*100</f>
        <v>-3.3170123683521422</v>
      </c>
      <c r="D27" s="28">
        <v>167183.56</v>
      </c>
      <c r="E27" s="29">
        <f>(D27-[2]与15年同期销量比较!C24)/[2]与15年同期销量比较!C24*100</f>
        <v>-4.1239748442908057</v>
      </c>
      <c r="F27" s="28">
        <v>20885.145949999998</v>
      </c>
      <c r="G27" s="29">
        <f>(F27-[2]与15年同期销量比较!D24)/[2]与15年同期销量比较!D24*100</f>
        <v>110.31551162520456</v>
      </c>
      <c r="H27" s="28">
        <v>144717.36843</v>
      </c>
      <c r="I27" s="29">
        <f>(H27-[2]与15年同期销量比较!E24)/[2]与15年同期销量比较!E24*100</f>
        <v>11.16359880690224</v>
      </c>
      <c r="J27" s="28">
        <f t="shared" si="0"/>
        <v>35467.695949999994</v>
      </c>
      <c r="K27" s="29">
        <f>(J27-[2]与15年同期销量比较!F24)/[2]与15年同期销量比较!F24*100</f>
        <v>41.795701161250108</v>
      </c>
      <c r="L27" s="28">
        <f t="shared" si="1"/>
        <v>311900.92842999997</v>
      </c>
      <c r="M27" s="29">
        <f>(L27-[2]与15年同期销量比较!I24)/[2]与15年同期销量比较!I24*100</f>
        <v>2.4107209797052467</v>
      </c>
    </row>
    <row r="28" spans="1:13">
      <c r="A28" s="27" t="s">
        <v>49</v>
      </c>
      <c r="B28" s="28">
        <v>50764.2</v>
      </c>
      <c r="C28" s="29">
        <f>(B28-[2]与15年同期销量比较!B25)/[2]与15年同期销量比较!B25*100</f>
        <v>26.417408896598822</v>
      </c>
      <c r="D28" s="28">
        <v>449407.98</v>
      </c>
      <c r="E28" s="29">
        <f>(D28-[2]与15年同期销量比较!C25)/[2]与15年同期销量比较!C25*100</f>
        <v>-1.5534691862572698</v>
      </c>
      <c r="F28" s="28">
        <v>37614.359600000003</v>
      </c>
      <c r="G28" s="29">
        <f>(F28-[2]与15年同期销量比较!D25)/[2]与15年同期销量比较!D25*100</f>
        <v>40.204851516359668</v>
      </c>
      <c r="H28" s="28">
        <v>350921.26899999997</v>
      </c>
      <c r="I28" s="29">
        <f>(H28-[2]与15年同期销量比较!E25)/[2]与15年同期销量比较!E25*100</f>
        <v>14.764701924073501</v>
      </c>
      <c r="J28" s="28">
        <f t="shared" si="0"/>
        <v>88378.559600000008</v>
      </c>
      <c r="K28" s="29">
        <f>(J28-[2]与15年同期销量比较!F25)/[2]与15年同期销量比较!F25*100</f>
        <v>31.939482693343059</v>
      </c>
      <c r="L28" s="28">
        <f t="shared" si="1"/>
        <v>800329.24899999995</v>
      </c>
      <c r="M28" s="29">
        <f>(L28-[2]与15年同期销量比较!I25)/[2]与15年同期销量比较!I25*100</f>
        <v>4.9923146951972681</v>
      </c>
    </row>
    <row r="29" spans="1:13">
      <c r="A29" s="27" t="s">
        <v>50</v>
      </c>
      <c r="B29" s="28">
        <v>73873.86</v>
      </c>
      <c r="C29" s="29">
        <f>(B29-[2]与15年同期销量比较!B26)/[2]与15年同期销量比较!B26*100</f>
        <v>-15.903092912835096</v>
      </c>
      <c r="D29" s="28">
        <v>849549.42</v>
      </c>
      <c r="E29" s="29">
        <f>(D29-[2]与15年同期销量比较!C26)/[2]与15年同期销量比较!C26*100</f>
        <v>1.8012073603874992</v>
      </c>
      <c r="F29" s="28">
        <v>37957.670700000002</v>
      </c>
      <c r="G29" s="29">
        <f>(F29-[2]与15年同期销量比较!D26)/[2]与15年同期销量比较!D26*100</f>
        <v>0.62075549723647705</v>
      </c>
      <c r="H29" s="28">
        <v>476101.63419999997</v>
      </c>
      <c r="I29" s="29">
        <f>(H29-[2]与15年同期销量比较!E26)/[2]与15年同期销量比较!E26*100</f>
        <v>4.7721954874408157</v>
      </c>
      <c r="J29" s="28">
        <f t="shared" si="0"/>
        <v>111831.5307</v>
      </c>
      <c r="K29" s="29">
        <f>(J29-[2]与15年同期销量比较!F26)/[2]与15年同期销量比较!F26*100</f>
        <v>-10.938920369590054</v>
      </c>
      <c r="L29" s="28">
        <f t="shared" si="1"/>
        <v>1325651.0542000001</v>
      </c>
      <c r="M29" s="29">
        <f>(L29-[2]与15年同期销量比较!I26)/[2]与15年同期销量比较!I26*100</f>
        <v>2.8486345724459317</v>
      </c>
    </row>
    <row r="30" spans="1:13">
      <c r="A30" s="27" t="s">
        <v>51</v>
      </c>
      <c r="B30" s="28">
        <v>29036.68</v>
      </c>
      <c r="C30" s="29">
        <f>(B30-[2]与15年同期销量比较!B27)/[2]与15年同期销量比较!B27*100</f>
        <v>22.076256774556473</v>
      </c>
      <c r="D30" s="28">
        <v>269068.03000000003</v>
      </c>
      <c r="E30" s="29">
        <f>(D30-[2]与15年同期销量比较!C27)/[2]与15年同期销量比较!C27*100</f>
        <v>7.7221194961609134</v>
      </c>
      <c r="F30" s="28">
        <v>28653.558000000001</v>
      </c>
      <c r="G30" s="29">
        <f>(F30-[2]与15年同期销量比较!D27)/[2]与15年同期销量比较!D27*100</f>
        <v>21.077312804821837</v>
      </c>
      <c r="H30" s="28">
        <v>322873.35149999999</v>
      </c>
      <c r="I30" s="29">
        <f>(H30-[2]与15年同期销量比较!E27)/[2]与15年同期销量比较!E27*100</f>
        <v>24.968238359349566</v>
      </c>
      <c r="J30" s="28">
        <f t="shared" si="0"/>
        <v>57690.237999999998</v>
      </c>
      <c r="K30" s="29">
        <f>(J30-[2]与15年同期销量比较!F27)/[2]与15年同期销量比较!F27*100</f>
        <v>21.578049854566999</v>
      </c>
      <c r="L30" s="28">
        <f t="shared" si="1"/>
        <v>591941.38150000002</v>
      </c>
      <c r="M30" s="29">
        <f>(L30-[2]与15年同期销量比较!I27)/[2]与15年同期销量比较!I27*100</f>
        <v>16.490856959716524</v>
      </c>
    </row>
    <row r="31" spans="1:13">
      <c r="A31" s="27" t="s">
        <v>52</v>
      </c>
      <c r="B31" s="28">
        <v>65216.38</v>
      </c>
      <c r="C31" s="29">
        <f>(B31-[2]与15年同期销量比较!B28)/[2]与15年同期销量比较!B28*100</f>
        <v>7.0628990867136059</v>
      </c>
      <c r="D31" s="28">
        <v>728835.04</v>
      </c>
      <c r="E31" s="29">
        <f>(D31-[2]与15年同期销量比较!C28)/[2]与15年同期销量比较!C28*100</f>
        <v>12.346127078910389</v>
      </c>
      <c r="F31" s="28">
        <v>57120.259599999998</v>
      </c>
      <c r="G31" s="29">
        <f>(F31-[2]与15年同期销量比较!D28)/[2]与15年同期销量比较!D28*100</f>
        <v>8.186540392991482</v>
      </c>
      <c r="H31" s="28">
        <v>750145.21169999999</v>
      </c>
      <c r="I31" s="29">
        <f>(H31-[2]与15年同期销量比较!E28)/[2]与15年同期销量比较!E28*100</f>
        <v>20.424399260907876</v>
      </c>
      <c r="J31" s="28">
        <f t="shared" si="0"/>
        <v>122336.63959999999</v>
      </c>
      <c r="K31" s="29">
        <f>(J31-[2]与15年同期销量比较!F28)/[2]与15年同期销量比较!F28*100</f>
        <v>7.5846200397083248</v>
      </c>
      <c r="L31" s="28">
        <f t="shared" si="1"/>
        <v>1478980.2516999999</v>
      </c>
      <c r="M31" s="29">
        <f>(L31-[2]与15年同期销量比较!I28)/[2]与15年同期销量比较!I28*100</f>
        <v>16.303243109680967</v>
      </c>
    </row>
    <row r="32" spans="1:13">
      <c r="A32" s="27" t="s">
        <v>53</v>
      </c>
      <c r="B32" s="28">
        <v>18968.89</v>
      </c>
      <c r="C32" s="29">
        <f>(B32-[2]与15年同期销量比较!B29)/[2]与15年同期销量比较!B29*100</f>
        <v>77.93955141975367</v>
      </c>
      <c r="D32" s="28">
        <v>157978.07</v>
      </c>
      <c r="E32" s="29">
        <f>(D32-[2]与15年同期销量比较!C29)/[2]与15年同期销量比较!C29*100</f>
        <v>48.24710066305682</v>
      </c>
      <c r="F32" s="28">
        <v>6832.0623999999998</v>
      </c>
      <c r="G32" s="29">
        <f>(F32-[2]与15年同期销量比较!D29)/[2]与15年同期销量比较!D29*100</f>
        <v>44.073847800908453</v>
      </c>
      <c r="H32" s="28">
        <v>70955.928499999995</v>
      </c>
      <c r="I32" s="29">
        <f>(H32-[2]与15年同期销量比较!E29)/[2]与15年同期销量比较!E29*100</f>
        <v>35.787131713298372</v>
      </c>
      <c r="J32" s="28">
        <f t="shared" si="0"/>
        <v>25800.952399999998</v>
      </c>
      <c r="K32" s="29">
        <f>(J32-[2]与15年同期销量比较!F29)/[2]与15年同期销量比较!F29*100</f>
        <v>67.513025718357795</v>
      </c>
      <c r="L32" s="28">
        <f t="shared" si="1"/>
        <v>228933.99849999999</v>
      </c>
      <c r="M32" s="29">
        <f>(L32-[2]与15年同期销量比较!I29)/[2]与15年同期销量比较!I29*100</f>
        <v>44.147478896379276</v>
      </c>
    </row>
    <row r="33" spans="1:13">
      <c r="A33" s="27" t="s">
        <v>54</v>
      </c>
      <c r="B33" s="28">
        <v>76461.36</v>
      </c>
      <c r="C33" s="29">
        <f>(B33-[2]与15年同期销量比较!B30)/[2]与15年同期销量比较!B30*100</f>
        <v>-1.9566644881070998</v>
      </c>
      <c r="D33" s="28">
        <v>862320.26</v>
      </c>
      <c r="E33" s="29">
        <f>(D33-[2]与15年同期销量比较!C30)/[2]与15年同期销量比较!C30*100</f>
        <v>4.2321236800465494</v>
      </c>
      <c r="F33" s="28">
        <v>38175.8482</v>
      </c>
      <c r="G33" s="29">
        <f>(F33-[2]与15年同期销量比较!D30)/[2]与15年同期销量比较!D30*100</f>
        <v>-43.391816218594137</v>
      </c>
      <c r="H33" s="28">
        <v>554208.03110000002</v>
      </c>
      <c r="I33" s="29">
        <f>(H33-[2]与15年同期销量比较!E30)/[2]与15年同期销量比较!E30*100</f>
        <v>27.85246816601629</v>
      </c>
      <c r="J33" s="28">
        <f t="shared" si="0"/>
        <v>114637.20819999999</v>
      </c>
      <c r="K33" s="29">
        <f>(J33-[2]与15年同期销量比较!F30)/[2]与15年同期销量比较!F30*100</f>
        <v>-21.171478584455393</v>
      </c>
      <c r="L33" s="28">
        <f t="shared" si="1"/>
        <v>1416528.2911</v>
      </c>
      <c r="M33" s="29">
        <f>(L33-[2]与15年同期销量比较!I30)/[2]与15年同期销量比较!I30*100</f>
        <v>12.353130005135055</v>
      </c>
    </row>
    <row r="34" spans="1:13">
      <c r="A34" s="27" t="s">
        <v>55</v>
      </c>
      <c r="B34" s="28">
        <v>42887.83</v>
      </c>
      <c r="C34" s="29">
        <f>(B34-[2]与15年同期销量比较!B31)/[2]与15年同期销量比较!B31*100</f>
        <v>3.8754603666851315</v>
      </c>
      <c r="D34" s="28">
        <v>450303.85</v>
      </c>
      <c r="E34" s="29">
        <f>(D34-[2]与15年同期销量比较!C31)/[2]与15年同期销量比较!C31*100</f>
        <v>-0.64515669247885366</v>
      </c>
      <c r="F34" s="28">
        <v>24438.3577</v>
      </c>
      <c r="G34" s="29">
        <f>(F34-[2]与15年同期销量比较!D31)/[2]与15年同期销量比较!D31*100</f>
        <v>14.835108117048582</v>
      </c>
      <c r="H34" s="28">
        <v>262176.61430000002</v>
      </c>
      <c r="I34" s="29">
        <f>(H34-[2]与15年同期销量比较!E31)/[2]与15年同期销量比较!E31*100</f>
        <v>17.198345262266308</v>
      </c>
      <c r="J34" s="28">
        <f t="shared" si="0"/>
        <v>67326.187700000009</v>
      </c>
      <c r="K34" s="29">
        <f>(J34-[2]与15年同期销量比较!F31)/[2]与15年同期销量比较!F31*100</f>
        <v>7.6031068343847874</v>
      </c>
      <c r="L34" s="28">
        <f t="shared" si="1"/>
        <v>712480.46429999999</v>
      </c>
      <c r="M34" s="29">
        <f>(L34-[2]与15年同期销量比较!I31)/[2]与15年同期销量比较!I31*100</f>
        <v>5.2515295323105375</v>
      </c>
    </row>
    <row r="35" spans="1:13">
      <c r="A35" s="27" t="s">
        <v>56</v>
      </c>
      <c r="B35" s="28">
        <v>15000.75</v>
      </c>
      <c r="C35" s="29">
        <f>(B35-[2]与15年同期销量比较!B32)/[2]与15年同期销量比较!B32*100</f>
        <v>18.711475106261247</v>
      </c>
      <c r="D35" s="28">
        <v>153535.26</v>
      </c>
      <c r="E35" s="29">
        <f>(D35-[2]与15年同期销量比较!C32)/[2]与15年同期销量比较!C32*100</f>
        <v>31.432077761843104</v>
      </c>
      <c r="F35" s="28">
        <v>5896.5640999999996</v>
      </c>
      <c r="G35" s="29">
        <f>(F35-[2]与15年同期销量比较!D32)/[2]与15年同期销量比较!D32*100</f>
        <v>41.988300040832165</v>
      </c>
      <c r="H35" s="28">
        <v>63996.288399999998</v>
      </c>
      <c r="I35" s="29">
        <f>(H35-[2]与15年同期销量比较!E32)/[2]与15年同期销量比较!E32*100</f>
        <v>17.041578895708291</v>
      </c>
      <c r="J35" s="28">
        <f t="shared" si="0"/>
        <v>20897.3141</v>
      </c>
      <c r="K35" s="29">
        <f>(J35-[2]与15年同期销量比较!F32)/[2]与15年同期销量比较!F32*100</f>
        <v>24.469071032437036</v>
      </c>
      <c r="L35" s="28">
        <f t="shared" si="1"/>
        <v>217531.5484</v>
      </c>
      <c r="M35" s="29">
        <f>(L35-[2]与15年同期销量比较!I32)/[2]与15年同期销量比较!I32*100</f>
        <v>26.843924832471831</v>
      </c>
    </row>
    <row r="36" spans="1:13">
      <c r="A36" s="27" t="s">
        <v>57</v>
      </c>
      <c r="B36" s="28">
        <v>16568.669999999998</v>
      </c>
      <c r="C36" s="29">
        <f>(B36-[2]与15年同期销量比较!B33)/[2]与15年同期销量比较!B33*100</f>
        <v>20.3765028291112</v>
      </c>
      <c r="D36" s="28">
        <v>171165.15</v>
      </c>
      <c r="E36" s="29">
        <f>(D36-[2]与15年同期销量比较!C33)/[2]与15年同期销量比较!C33*100</f>
        <v>11.641658278792583</v>
      </c>
      <c r="F36" s="28">
        <v>9525.7584999999999</v>
      </c>
      <c r="G36" s="29">
        <f>(F36-[2]与15年同期销量比较!D33)/[2]与15年同期销量比较!D33*100</f>
        <v>20.810653441263778</v>
      </c>
      <c r="H36" s="28">
        <v>101159.49219999999</v>
      </c>
      <c r="I36" s="29">
        <f>(H36-[2]与15年同期销量比较!E33)/[2]与15年同期销量比较!E33*100</f>
        <v>16.563086585562509</v>
      </c>
      <c r="J36" s="28">
        <f t="shared" si="0"/>
        <v>26094.428499999998</v>
      </c>
      <c r="K36" s="29">
        <f>(J36-[2]与15年同期销量比较!F33)/[2]与15年同期销量比较!F33*100</f>
        <v>20.534627192691001</v>
      </c>
      <c r="L36" s="28">
        <f t="shared" si="1"/>
        <v>272324.6422</v>
      </c>
      <c r="M36" s="29">
        <f>(L36-[2]与15年同期销量比较!I33)/[2]与15年同期销量比较!I33*100</f>
        <v>13.420516950125339</v>
      </c>
    </row>
    <row r="37" spans="1:13">
      <c r="A37" s="27" t="s">
        <v>58</v>
      </c>
      <c r="B37" s="28">
        <v>37248.44</v>
      </c>
      <c r="C37" s="29">
        <f>(B37-[2]与15年同期销量比较!B34)/[2]与15年同期销量比较!B34*100</f>
        <v>3.5211447666966427</v>
      </c>
      <c r="D37" s="28">
        <v>419590.61</v>
      </c>
      <c r="E37" s="29">
        <f>(D37-[2]与15年同期销量比较!C34)/[2]与15年同期销量比较!C34*100</f>
        <v>5.3944053157144198</v>
      </c>
      <c r="F37" s="28">
        <v>26033.165000000001</v>
      </c>
      <c r="G37" s="29">
        <f>(F37-[2]与15年同期销量比较!D34)/[2]与15年同期销量比较!D34*100</f>
        <v>33.162495829203472</v>
      </c>
      <c r="H37" s="28">
        <v>281310.5588</v>
      </c>
      <c r="I37" s="29">
        <f>(H37-[2]与15年同期销量比较!E34)/[2]与15年同期销量比较!E34*100</f>
        <v>35.141468107477003</v>
      </c>
      <c r="J37" s="28">
        <f t="shared" si="0"/>
        <v>63281.605000000003</v>
      </c>
      <c r="K37" s="29">
        <f>(J37-[2]与15年同期销量比较!F34)/[2]与15年同期销量比较!F34*100</f>
        <v>13.956431718228499</v>
      </c>
      <c r="L37" s="28">
        <f t="shared" si="1"/>
        <v>700901.16879999998</v>
      </c>
      <c r="M37" s="29">
        <f>(L37-[2]与15年同期销量比较!I34)/[2]与15年同期销量比较!I34*100</f>
        <v>15.607844589492368</v>
      </c>
    </row>
    <row r="38" spans="1:13">
      <c r="A38" s="27" t="s">
        <v>96</v>
      </c>
      <c r="B38" s="28">
        <f>SUM(B7:B37)</f>
        <v>1998390.77</v>
      </c>
      <c r="C38" s="29">
        <f>(B38-[2]与15年同期销量比较!B35)/[2]与15年同期销量比较!B35*100</f>
        <v>4.0105609305465544</v>
      </c>
      <c r="D38" s="28">
        <f>SUM(D7:D37)</f>
        <v>20649163.800000004</v>
      </c>
      <c r="E38" s="29">
        <f>(D38-[2]与15年同期销量比较!C35)/[2]与15年同期销量比较!C35*100</f>
        <v>2.4716511577366602</v>
      </c>
      <c r="F38" s="28">
        <f>SUM(F7:F37)</f>
        <v>1660974.73655</v>
      </c>
      <c r="G38" s="29">
        <f>(F38-[2]与15年同期销量比较!D35)/[2]与15年同期销量比较!D35*100</f>
        <v>11.420275096092944</v>
      </c>
      <c r="H38" s="28">
        <f>SUM(H7:H37)</f>
        <v>18814963.700630002</v>
      </c>
      <c r="I38" s="29">
        <f>(H38-[2]与15年同期销量比较!E35)/[2]与15年同期销量比较!E35*100</f>
        <v>13.08887018773906</v>
      </c>
      <c r="J38" s="28">
        <f t="shared" si="0"/>
        <v>3659365.50655</v>
      </c>
      <c r="K38" s="29">
        <f>(J38-[2]与15年同期销量比较!F35)/[2]与15年同期销量比较!F35*100</f>
        <v>7.2478621385459325</v>
      </c>
      <c r="L38" s="28">
        <f t="shared" si="1"/>
        <v>39464127.500630006</v>
      </c>
      <c r="M38" s="29">
        <f>(L38-[2]与15年同期销量比较!I35)/[2]与15年同期销量比较!I35*100</f>
        <v>7.2732193955037658</v>
      </c>
    </row>
  </sheetData>
  <mergeCells count="18">
    <mergeCell ref="J5:J6"/>
    <mergeCell ref="L5:L6"/>
    <mergeCell ref="A1:M1"/>
    <mergeCell ref="L2:M2"/>
    <mergeCell ref="A3:A6"/>
    <mergeCell ref="B3:E3"/>
    <mergeCell ref="F3:I3"/>
    <mergeCell ref="J3:M3"/>
    <mergeCell ref="B4:C4"/>
    <mergeCell ref="D4:E4"/>
    <mergeCell ref="F4:G4"/>
    <mergeCell ref="H4:I4"/>
    <mergeCell ref="J4:K4"/>
    <mergeCell ref="L4:M4"/>
    <mergeCell ref="B5:B6"/>
    <mergeCell ref="D5:D6"/>
    <mergeCell ref="F5:F6"/>
    <mergeCell ref="H5:H6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2017-01-18T10:07:12Z</dcterms:modified>
</cp:coreProperties>
</file>