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38" i="3"/>
  <c r="I38" s="1"/>
  <c r="F38"/>
  <c r="G38" s="1"/>
  <c r="D38"/>
  <c r="L38" s="1"/>
  <c r="M38" s="1"/>
  <c r="B38"/>
  <c r="J38" s="1"/>
  <c r="K38" s="1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L21"/>
  <c r="M21" s="1"/>
  <c r="J21"/>
  <c r="K21" s="1"/>
  <c r="I21"/>
  <c r="G21"/>
  <c r="E21"/>
  <c r="C21"/>
  <c r="L20"/>
  <c r="M20" s="1"/>
  <c r="J20"/>
  <c r="K20" s="1"/>
  <c r="I20"/>
  <c r="G20"/>
  <c r="E20"/>
  <c r="C20"/>
  <c r="L19"/>
  <c r="M19" s="1"/>
  <c r="J19"/>
  <c r="K19" s="1"/>
  <c r="I19"/>
  <c r="G19"/>
  <c r="E19"/>
  <c r="C19"/>
  <c r="L18"/>
  <c r="M18" s="1"/>
  <c r="J18"/>
  <c r="K18" s="1"/>
  <c r="I18"/>
  <c r="G18"/>
  <c r="E18"/>
  <c r="C18"/>
  <c r="L17"/>
  <c r="M17" s="1"/>
  <c r="J17"/>
  <c r="K17" s="1"/>
  <c r="I17"/>
  <c r="G17"/>
  <c r="E17"/>
  <c r="C17"/>
  <c r="L16"/>
  <c r="M16" s="1"/>
  <c r="J16"/>
  <c r="K16" s="1"/>
  <c r="I16"/>
  <c r="G16"/>
  <c r="E16"/>
  <c r="C16"/>
  <c r="L15"/>
  <c r="M15" s="1"/>
  <c r="J15"/>
  <c r="K15" s="1"/>
  <c r="I15"/>
  <c r="G15"/>
  <c r="E15"/>
  <c r="C15"/>
  <c r="L14"/>
  <c r="M14" s="1"/>
  <c r="J14"/>
  <c r="K14" s="1"/>
  <c r="I14"/>
  <c r="G14"/>
  <c r="E14"/>
  <c r="C14"/>
  <c r="L13"/>
  <c r="M13" s="1"/>
  <c r="J13"/>
  <c r="K13" s="1"/>
  <c r="I13"/>
  <c r="G13"/>
  <c r="E13"/>
  <c r="C13"/>
  <c r="L12"/>
  <c r="M12" s="1"/>
  <c r="J12"/>
  <c r="K12" s="1"/>
  <c r="I12"/>
  <c r="G12"/>
  <c r="E12"/>
  <c r="C12"/>
  <c r="L11"/>
  <c r="M11" s="1"/>
  <c r="J11"/>
  <c r="K11" s="1"/>
  <c r="I11"/>
  <c r="G11"/>
  <c r="E11"/>
  <c r="C11"/>
  <c r="L10"/>
  <c r="M10" s="1"/>
  <c r="K10"/>
  <c r="J10"/>
  <c r="I10"/>
  <c r="G10"/>
  <c r="E10"/>
  <c r="C10"/>
  <c r="L9"/>
  <c r="M9" s="1"/>
  <c r="K9"/>
  <c r="J9"/>
  <c r="I9"/>
  <c r="G9"/>
  <c r="E9"/>
  <c r="C9"/>
  <c r="L8"/>
  <c r="M8" s="1"/>
  <c r="K8"/>
  <c r="J8"/>
  <c r="I8"/>
  <c r="G8"/>
  <c r="E8"/>
  <c r="C8"/>
  <c r="L7"/>
  <c r="M7" s="1"/>
  <c r="K7"/>
  <c r="J7"/>
  <c r="I7"/>
  <c r="G7"/>
  <c r="E7"/>
  <c r="C7"/>
  <c r="G21" i="2"/>
  <c r="F21"/>
  <c r="H21" s="1"/>
  <c r="C21"/>
  <c r="B21"/>
  <c r="E21" s="1"/>
  <c r="G20"/>
  <c r="F20"/>
  <c r="H20" s="1"/>
  <c r="E20"/>
  <c r="C20"/>
  <c r="B20"/>
  <c r="D20" s="1"/>
  <c r="H19"/>
  <c r="G19"/>
  <c r="F19"/>
  <c r="D19"/>
  <c r="C19"/>
  <c r="B19"/>
  <c r="E19" s="1"/>
  <c r="G18"/>
  <c r="F18"/>
  <c r="H18" s="1"/>
  <c r="E18"/>
  <c r="C18"/>
  <c r="B18"/>
  <c r="D18" s="1"/>
  <c r="H17"/>
  <c r="G17"/>
  <c r="F17"/>
  <c r="D17"/>
  <c r="C17"/>
  <c r="B17"/>
  <c r="E17" s="1"/>
  <c r="C16"/>
  <c r="H15"/>
  <c r="E15"/>
  <c r="D15"/>
  <c r="H14"/>
  <c r="E14"/>
  <c r="D14"/>
  <c r="H13"/>
  <c r="E13"/>
  <c r="D13"/>
  <c r="H12"/>
  <c r="E12"/>
  <c r="D12"/>
  <c r="H11"/>
  <c r="G11"/>
  <c r="F11"/>
  <c r="D11"/>
  <c r="C11"/>
  <c r="B11"/>
  <c r="E11" s="1"/>
  <c r="H10"/>
  <c r="E10"/>
  <c r="D10"/>
  <c r="H9"/>
  <c r="E9"/>
  <c r="D9"/>
  <c r="H8"/>
  <c r="E8"/>
  <c r="D8"/>
  <c r="H7"/>
  <c r="E7"/>
  <c r="D7"/>
  <c r="G6"/>
  <c r="H6" s="1"/>
  <c r="F6"/>
  <c r="F16" s="1"/>
  <c r="E6"/>
  <c r="C6"/>
  <c r="D6" s="1"/>
  <c r="B6"/>
  <c r="B16" s="1"/>
  <c r="N18" i="1"/>
  <c r="K18"/>
  <c r="J18"/>
  <c r="I18"/>
  <c r="H18"/>
  <c r="E18"/>
  <c r="D18"/>
  <c r="C18"/>
  <c r="B18"/>
  <c r="L10"/>
  <c r="F10"/>
  <c r="N10" s="1"/>
  <c r="L9"/>
  <c r="F9"/>
  <c r="N9" s="1"/>
  <c r="L8"/>
  <c r="F8"/>
  <c r="N8" s="1"/>
  <c r="L7"/>
  <c r="F7"/>
  <c r="F18" s="1"/>
  <c r="L6"/>
  <c r="L18" s="1"/>
  <c r="G6"/>
  <c r="G7" s="1"/>
  <c r="G8" s="1"/>
  <c r="G9" s="1"/>
  <c r="G10" s="1"/>
  <c r="F6"/>
  <c r="N6" s="1"/>
  <c r="E38" i="3" l="1"/>
  <c r="C38"/>
  <c r="D16" i="2"/>
  <c r="E16"/>
  <c r="G16"/>
  <c r="H16" s="1"/>
  <c r="D21"/>
  <c r="M6" i="1"/>
  <c r="M7" s="1"/>
  <c r="M8" s="1"/>
  <c r="M9" s="1"/>
  <c r="M10" s="1"/>
  <c r="N7"/>
</calcChain>
</file>

<file path=xl/sharedStrings.xml><?xml version="1.0" encoding="utf-8"?>
<sst xmlns="http://schemas.openxmlformats.org/spreadsheetml/2006/main" count="124" uniqueCount="97">
  <si>
    <t>附件1：</t>
    <phoneticPr fontId="3" type="noConversion"/>
  </si>
  <si>
    <r>
      <t>2017</t>
    </r>
    <r>
      <rPr>
        <sz val="16"/>
        <rFont val="黑体"/>
        <charset val="134"/>
      </rPr>
      <t>年</t>
    </r>
    <r>
      <rPr>
        <sz val="16"/>
        <rFont val="Times New Roman"/>
        <family val="1"/>
      </rPr>
      <t>5</t>
    </r>
    <r>
      <rPr>
        <sz val="16"/>
        <rFont val="黑体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</si>
  <si>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</si>
  <si>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</si>
  <si>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</si>
  <si>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</si>
  <si>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</si>
  <si>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</si>
  <si>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</si>
  <si>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</si>
  <si>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</si>
  <si>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</si>
  <si>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</si>
  <si>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</si>
  <si>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charset val="134"/>
      </rPr>
      <t>月</t>
    </r>
    <phoneticPr fontId="3" type="noConversion"/>
  </si>
  <si>
    <r>
      <t xml:space="preserve">2     </t>
    </r>
    <r>
      <rPr>
        <sz val="10"/>
        <rFont val="宋体"/>
        <charset val="134"/>
      </rPr>
      <t>月</t>
    </r>
    <phoneticPr fontId="3" type="noConversion"/>
  </si>
  <si>
    <r>
      <t xml:space="preserve">3     </t>
    </r>
    <r>
      <rPr>
        <sz val="10"/>
        <rFont val="宋体"/>
        <charset val="134"/>
      </rPr>
      <t>月</t>
    </r>
    <phoneticPr fontId="3" type="noConversion"/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</si>
  <si>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</si>
  <si>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</si>
  <si>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</si>
  <si>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</si>
  <si>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</si>
  <si>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</si>
  <si>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</si>
  <si>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</si>
  <si>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</si>
  <si>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</si>
  <si>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─</t>
  </si>
  <si>
    <t>附件2：</t>
    <phoneticPr fontId="3" type="noConversion"/>
  </si>
  <si>
    <r>
      <t xml:space="preserve">  2017</t>
    </r>
    <r>
      <rPr>
        <sz val="16"/>
        <rFont val="黑体"/>
        <charset val="134"/>
      </rPr>
      <t>年</t>
    </r>
    <r>
      <rPr>
        <sz val="16"/>
        <rFont val="Times New Roman"/>
        <family val="1"/>
      </rPr>
      <t>5</t>
    </r>
    <r>
      <rPr>
        <sz val="16"/>
        <rFont val="黑体"/>
        <charset val="134"/>
      </rPr>
      <t>月全国各类型彩票销售情况表</t>
    </r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</si>
  <si>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</si>
  <si>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</si>
  <si>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</si>
  <si>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</si>
  <si>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</si>
  <si>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</si>
  <si>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</si>
  <si>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</si>
  <si>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</si>
  <si>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</si>
  <si>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</si>
  <si>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</si>
  <si>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</si>
  <si>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</si>
  <si>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</si>
  <si>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</si>
  <si>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</si>
  <si>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</si>
  <si>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</si>
  <si>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</si>
  <si>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</si>
  <si>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</si>
  <si>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charset val="134"/>
      </rPr>
      <t>（五）基诺型</t>
    </r>
    <phoneticPr fontId="3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</si>
  <si>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5</t>
    </r>
    <r>
      <rPr>
        <sz val="16"/>
        <rFont val="黑体"/>
        <family val="3"/>
        <charset val="134"/>
      </rPr>
      <t>月全国各地区彩票销售情况表</t>
    </r>
    <phoneticPr fontId="14" type="noConversion"/>
  </si>
  <si>
    <t>单位：万元</t>
    <phoneticPr fontId="14" type="noConversion"/>
  </si>
  <si>
    <t>地区</t>
    <phoneticPr fontId="14" type="noConversion"/>
  </si>
  <si>
    <t>福利彩票</t>
    <phoneticPr fontId="14" type="noConversion"/>
  </si>
  <si>
    <t>体育彩票</t>
    <phoneticPr fontId="14" type="noConversion"/>
  </si>
  <si>
    <t>销售合计</t>
    <phoneticPr fontId="14" type="noConversion"/>
  </si>
  <si>
    <t>本月</t>
    <phoneticPr fontId="14" type="noConversion"/>
  </si>
  <si>
    <t>本年累计</t>
    <phoneticPr fontId="14" type="noConversion"/>
  </si>
  <si>
    <t>销售额</t>
  </si>
  <si>
    <t>比上年同</t>
    <phoneticPr fontId="14" type="noConversion"/>
  </si>
  <si>
    <t>销售额</t>
    <phoneticPr fontId="14" type="noConversion"/>
  </si>
  <si>
    <t>期增长%</t>
    <phoneticPr fontId="14" type="noConversion"/>
  </si>
  <si>
    <t>北京</t>
    <phoneticPr fontId="14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</si>
  <si>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</si>
  <si>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</si>
  <si>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</si>
  <si>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</si>
  <si>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</si>
  <si>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</si>
  <si>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</si>
  <si>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</si>
  <si>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</si>
  <si>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</si>
  <si>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</si>
  <si>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</si>
  <si>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</si>
  <si>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</si>
  <si>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</si>
  <si>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</si>
  <si>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</si>
  <si>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</si>
  <si>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</si>
  <si>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</si>
  <si>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</si>
  <si>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</si>
  <si>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</si>
  <si>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</si>
  <si>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</si>
  <si>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</si>
  <si>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</si>
  <si>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</si>
  <si>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</si>
  <si>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</si>
  <si>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14" type="noConversion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</si>
</sst>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00_);[Red]\(0.0000\)"/>
    <numFmt numFmtId="178" formatCode="0.0000"/>
    <numFmt numFmtId="179" formatCode="0.00_);[Red]\(0.00\)"/>
    <numFmt numFmtId="180" formatCode="0.0%"/>
    <numFmt numFmtId="181" formatCode="0.0000_ "/>
    <numFmt numFmtId="182" formatCode="0.0_ 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charset val="134"/>
    </font>
    <font>
      <sz val="9"/>
      <name val="宋体"/>
      <charset val="134"/>
    </font>
    <font>
      <sz val="16"/>
      <name val="Times New Roman"/>
      <family val="1"/>
    </font>
    <font>
      <sz val="16"/>
      <name val="黑体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黑体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181" fontId="7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176" fontId="15" fillId="0" borderId="0" xfId="0" applyNumberFormat="1" applyFont="1" applyFill="1" applyAlignment="1">
      <alignment horizontal="left"/>
    </xf>
    <xf numFmtId="182" fontId="15" fillId="0" borderId="0" xfId="0" applyNumberFormat="1" applyFont="1" applyFill="1" applyAlignment="1">
      <alignment horizontal="left"/>
    </xf>
    <xf numFmtId="182" fontId="17" fillId="0" borderId="1" xfId="0" applyNumberFormat="1" applyFont="1" applyFill="1" applyBorder="1" applyAlignment="1">
      <alignment horizontal="center" vertical="center"/>
    </xf>
    <xf numFmtId="182" fontId="17" fillId="0" borderId="5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 applyProtection="1">
      <alignment horizontal="center" vertical="top" wrapText="1"/>
      <protection locked="0"/>
    </xf>
    <xf numFmtId="182" fontId="6" fillId="2" borderId="6" xfId="0" applyNumberFormat="1" applyFont="1" applyFill="1" applyBorder="1" applyAlignment="1">
      <alignment horizontal="center" vertical="center"/>
    </xf>
    <xf numFmtId="182" fontId="6" fillId="0" borderId="6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17" fillId="0" borderId="6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6" fillId="0" borderId="8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 refreshError="1"/>
      <sheetData sheetId="1">
        <row r="2">
          <cell r="B2">
            <v>187.23504986</v>
          </cell>
        </row>
        <row r="3">
          <cell r="B3">
            <v>135.99054583999998</v>
          </cell>
        </row>
        <row r="4">
          <cell r="B4">
            <v>12.03732033</v>
          </cell>
        </row>
        <row r="5">
          <cell r="B5">
            <v>39.052182280000004</v>
          </cell>
        </row>
        <row r="6">
          <cell r="B6">
            <v>0.15500141000000001</v>
          </cell>
        </row>
        <row r="7">
          <cell r="B7">
            <v>195.21655290179999</v>
          </cell>
        </row>
        <row r="8">
          <cell r="B8">
            <v>97.748554919999989</v>
          </cell>
        </row>
        <row r="9">
          <cell r="B9">
            <v>87.455554579999998</v>
          </cell>
        </row>
        <row r="10">
          <cell r="B10">
            <v>10.0034434018</v>
          </cell>
        </row>
        <row r="11">
          <cell r="B11">
            <v>8.9999999999999993E-3</v>
          </cell>
        </row>
        <row r="12">
          <cell r="B12">
            <v>382.45160276180002</v>
          </cell>
        </row>
        <row r="13">
          <cell r="B13">
            <v>233.73910075999999</v>
          </cell>
        </row>
        <row r="14">
          <cell r="B14">
            <v>87.455554579999998</v>
          </cell>
        </row>
        <row r="15">
          <cell r="B15">
            <v>22.040763731799998</v>
          </cell>
        </row>
        <row r="16">
          <cell r="B16">
            <v>39.061182280000004</v>
          </cell>
        </row>
        <row r="17">
          <cell r="B17">
            <v>0.15500141000000001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6年同期销量比较"/>
      <sheetName val="图1"/>
      <sheetName val="Sheet1"/>
    </sheetNames>
    <sheetDataSet>
      <sheetData sheetId="0" refreshError="1"/>
      <sheetData sheetId="1">
        <row r="4">
          <cell r="B4">
            <v>47479.519999999997</v>
          </cell>
          <cell r="C4">
            <v>206077.2</v>
          </cell>
          <cell r="D4">
            <v>51770.061199999989</v>
          </cell>
          <cell r="E4">
            <v>221768.68590000004</v>
          </cell>
          <cell r="F4">
            <v>99249.581199999986</v>
          </cell>
          <cell r="I4">
            <v>427845.88590000005</v>
          </cell>
        </row>
        <row r="5">
          <cell r="B5">
            <v>33852.97</v>
          </cell>
          <cell r="C5">
            <v>164046.03</v>
          </cell>
          <cell r="D5">
            <v>36015.379300000001</v>
          </cell>
          <cell r="E5">
            <v>133101.92879999999</v>
          </cell>
          <cell r="F5">
            <v>69868.349300000002</v>
          </cell>
          <cell r="I5">
            <v>297147.95880000002</v>
          </cell>
        </row>
        <row r="6">
          <cell r="B6">
            <v>61323.8</v>
          </cell>
          <cell r="C6">
            <v>283289.95</v>
          </cell>
          <cell r="D6">
            <v>87799.386200000008</v>
          </cell>
          <cell r="E6">
            <v>442481.38890000008</v>
          </cell>
          <cell r="F6">
            <v>149123.1862</v>
          </cell>
          <cell r="I6">
            <v>725771.33890000009</v>
          </cell>
        </row>
        <row r="7">
          <cell r="B7">
            <v>36508.980000000003</v>
          </cell>
          <cell r="C7">
            <v>176250.99</v>
          </cell>
          <cell r="D7">
            <v>19129.421899999998</v>
          </cell>
          <cell r="E7">
            <v>83909.186799999996</v>
          </cell>
          <cell r="F7">
            <v>55638.401899999997</v>
          </cell>
          <cell r="I7">
            <v>260160.17679999999</v>
          </cell>
        </row>
        <row r="8">
          <cell r="B8">
            <v>50626.11</v>
          </cell>
          <cell r="C8">
            <v>264439.67</v>
          </cell>
          <cell r="D8">
            <v>40315.727400000003</v>
          </cell>
          <cell r="E8">
            <v>192325.19780000008</v>
          </cell>
          <cell r="F8">
            <v>90941.837400000004</v>
          </cell>
          <cell r="I8">
            <v>456764.86780000007</v>
          </cell>
        </row>
        <row r="9">
          <cell r="B9">
            <v>99400.79</v>
          </cell>
          <cell r="C9">
            <v>484307.63</v>
          </cell>
          <cell r="D9">
            <v>49224.942200000005</v>
          </cell>
          <cell r="E9">
            <v>240175.48449999999</v>
          </cell>
          <cell r="F9">
            <v>148625.7322</v>
          </cell>
          <cell r="I9">
            <v>724483.11450000003</v>
          </cell>
        </row>
        <row r="10">
          <cell r="B10">
            <v>30604.6</v>
          </cell>
          <cell r="C10">
            <v>149859.01</v>
          </cell>
          <cell r="D10">
            <v>33749.042000000001</v>
          </cell>
          <cell r="E10">
            <v>165951.82490000001</v>
          </cell>
          <cell r="F10">
            <v>64353.642</v>
          </cell>
          <cell r="I10">
            <v>315810.83490000002</v>
          </cell>
        </row>
        <row r="11">
          <cell r="B11">
            <v>43528.09</v>
          </cell>
          <cell r="C11">
            <v>226611.5</v>
          </cell>
          <cell r="D11">
            <v>47740.10820000001</v>
          </cell>
          <cell r="E11">
            <v>234133.03870000003</v>
          </cell>
          <cell r="F11">
            <v>91268.198200000013</v>
          </cell>
          <cell r="I11">
            <v>460744.53870000003</v>
          </cell>
        </row>
        <row r="12">
          <cell r="B12">
            <v>44312.69</v>
          </cell>
          <cell r="C12">
            <v>180465.9</v>
          </cell>
          <cell r="D12">
            <v>26203.612399999998</v>
          </cell>
          <cell r="E12">
            <v>125276.33199999999</v>
          </cell>
          <cell r="F12">
            <v>70516.3024</v>
          </cell>
          <cell r="I12">
            <v>305742.23199999996</v>
          </cell>
        </row>
        <row r="13">
          <cell r="B13">
            <v>117049.27</v>
          </cell>
          <cell r="C13">
            <v>559292.99</v>
          </cell>
          <cell r="D13">
            <v>154760.31244499999</v>
          </cell>
          <cell r="E13">
            <v>709451.60660900013</v>
          </cell>
          <cell r="F13">
            <v>271809.58244500001</v>
          </cell>
          <cell r="I13">
            <v>1268744.5966090001</v>
          </cell>
        </row>
        <row r="14">
          <cell r="B14">
            <v>133100.57</v>
          </cell>
          <cell r="C14">
            <v>616438.25</v>
          </cell>
          <cell r="D14">
            <v>93913.98090000001</v>
          </cell>
          <cell r="E14">
            <v>460124.16469999996</v>
          </cell>
          <cell r="F14">
            <v>227014.55090000003</v>
          </cell>
          <cell r="I14">
            <v>1076562.4147000001</v>
          </cell>
        </row>
        <row r="15">
          <cell r="B15">
            <v>57523.91</v>
          </cell>
          <cell r="C15">
            <v>283883.64</v>
          </cell>
          <cell r="D15">
            <v>43960.315800000004</v>
          </cell>
          <cell r="E15">
            <v>215161.28479999999</v>
          </cell>
          <cell r="F15">
            <v>101484.22580000001</v>
          </cell>
          <cell r="I15">
            <v>499044.92480000004</v>
          </cell>
        </row>
        <row r="16">
          <cell r="B16">
            <v>42486.15</v>
          </cell>
          <cell r="C16">
            <v>212694.89</v>
          </cell>
          <cell r="D16">
            <v>66239.5432</v>
          </cell>
          <cell r="E16">
            <v>335653.24230000004</v>
          </cell>
          <cell r="F16">
            <v>108725.69320000001</v>
          </cell>
          <cell r="I16">
            <v>548348.13230000006</v>
          </cell>
        </row>
        <row r="17">
          <cell r="B17">
            <v>24937.53</v>
          </cell>
          <cell r="C17">
            <v>110956.08</v>
          </cell>
          <cell r="D17">
            <v>26651.405600000002</v>
          </cell>
          <cell r="E17">
            <v>125392.22230000001</v>
          </cell>
          <cell r="F17">
            <v>51588.935599999997</v>
          </cell>
          <cell r="I17">
            <v>236348.30230000001</v>
          </cell>
        </row>
        <row r="18">
          <cell r="B18">
            <v>147069.81</v>
          </cell>
          <cell r="C18">
            <v>623952.76</v>
          </cell>
          <cell r="D18">
            <v>144091.815</v>
          </cell>
          <cell r="E18">
            <v>672211.06789999991</v>
          </cell>
          <cell r="F18">
            <v>291161.625</v>
          </cell>
          <cell r="I18">
            <v>1296163.8278999999</v>
          </cell>
        </row>
        <row r="19">
          <cell r="B19">
            <v>56652.58</v>
          </cell>
          <cell r="C19">
            <v>269684.67</v>
          </cell>
          <cell r="D19">
            <v>101210.42310000001</v>
          </cell>
          <cell r="E19">
            <v>482594.12380000006</v>
          </cell>
          <cell r="F19">
            <v>157863.00310000003</v>
          </cell>
          <cell r="I19">
            <v>752278.7938000001</v>
          </cell>
        </row>
        <row r="20">
          <cell r="B20">
            <v>86293.86</v>
          </cell>
          <cell r="C20">
            <v>407076.47</v>
          </cell>
          <cell r="D20">
            <v>52408.6227</v>
          </cell>
          <cell r="E20">
            <v>226495.49290000001</v>
          </cell>
          <cell r="F20">
            <v>138702.48269999999</v>
          </cell>
          <cell r="I20">
            <v>633571.96289999993</v>
          </cell>
        </row>
        <row r="21">
          <cell r="B21">
            <v>77194.399999999994</v>
          </cell>
          <cell r="C21">
            <v>372728.49</v>
          </cell>
          <cell r="D21">
            <v>37643.946499999998</v>
          </cell>
          <cell r="E21">
            <v>176139.6557</v>
          </cell>
          <cell r="F21">
            <v>114838.34649999999</v>
          </cell>
          <cell r="I21">
            <v>548868.14569999999</v>
          </cell>
        </row>
        <row r="22">
          <cell r="B22">
            <v>191389.14</v>
          </cell>
          <cell r="C22">
            <v>853718.65</v>
          </cell>
          <cell r="D22">
            <v>203956.57829999996</v>
          </cell>
          <cell r="E22">
            <v>797336.4804</v>
          </cell>
          <cell r="F22">
            <v>395345.71829999995</v>
          </cell>
          <cell r="I22">
            <v>1651055.1304000001</v>
          </cell>
        </row>
        <row r="23">
          <cell r="B23">
            <v>44170.41</v>
          </cell>
          <cell r="C23">
            <v>199368.85</v>
          </cell>
          <cell r="D23">
            <v>19178.968199999999</v>
          </cell>
          <cell r="E23">
            <v>91543.944600000003</v>
          </cell>
          <cell r="F23">
            <v>63349.378200000006</v>
          </cell>
          <cell r="I23">
            <v>290912.79460000002</v>
          </cell>
        </row>
        <row r="24">
          <cell r="B24">
            <v>15265.9</v>
          </cell>
          <cell r="C24">
            <v>72547.64</v>
          </cell>
          <cell r="D24">
            <v>12625.912909999999</v>
          </cell>
          <cell r="E24">
            <v>49358.719429999997</v>
          </cell>
          <cell r="F24">
            <v>27891.812910000001</v>
          </cell>
          <cell r="I24">
            <v>121906.35943</v>
          </cell>
        </row>
        <row r="25">
          <cell r="B25">
            <v>37106.400000000001</v>
          </cell>
          <cell r="C25">
            <v>188419.61</v>
          </cell>
          <cell r="D25">
            <v>29879.4251</v>
          </cell>
          <cell r="E25">
            <v>139759.54120000001</v>
          </cell>
          <cell r="F25">
            <v>66985.825100000002</v>
          </cell>
          <cell r="I25">
            <v>328179.15119999996</v>
          </cell>
        </row>
        <row r="26">
          <cell r="B26">
            <v>76041.2</v>
          </cell>
          <cell r="C26">
            <v>378628.66</v>
          </cell>
          <cell r="D26">
            <v>44524.809800000003</v>
          </cell>
          <cell r="E26">
            <v>201235.17569999999</v>
          </cell>
          <cell r="F26">
            <v>120566.0098</v>
          </cell>
          <cell r="I26">
            <v>579863.83569999994</v>
          </cell>
        </row>
        <row r="27">
          <cell r="B27">
            <v>22902.27</v>
          </cell>
          <cell r="C27">
            <v>109194.76</v>
          </cell>
          <cell r="D27">
            <v>27648.475599999998</v>
          </cell>
          <cell r="E27">
            <v>125583.17669999998</v>
          </cell>
          <cell r="F27">
            <v>50550.745599999995</v>
          </cell>
          <cell r="I27">
            <v>234777.93669999996</v>
          </cell>
        </row>
        <row r="28">
          <cell r="B28">
            <v>62815.44</v>
          </cell>
          <cell r="C28">
            <v>295006.88</v>
          </cell>
          <cell r="D28">
            <v>68866.717099999994</v>
          </cell>
          <cell r="E28">
            <v>303387.34639999998</v>
          </cell>
          <cell r="F28">
            <v>131682.15710000001</v>
          </cell>
          <cell r="I28">
            <v>598394.22640000004</v>
          </cell>
        </row>
        <row r="29">
          <cell r="B29">
            <v>12421.47</v>
          </cell>
          <cell r="C29">
            <v>52132.68</v>
          </cell>
          <cell r="D29">
            <v>6763.7382000000007</v>
          </cell>
          <cell r="E29">
            <v>25511.545299999998</v>
          </cell>
          <cell r="F29">
            <v>19185.208200000001</v>
          </cell>
          <cell r="I29">
            <v>77644.225299999991</v>
          </cell>
        </row>
        <row r="30">
          <cell r="B30">
            <v>81364.009999999995</v>
          </cell>
          <cell r="C30">
            <v>369446.1</v>
          </cell>
          <cell r="D30">
            <v>38599.944199999998</v>
          </cell>
          <cell r="E30">
            <v>190097.90470000001</v>
          </cell>
          <cell r="F30">
            <v>119963.95419999999</v>
          </cell>
          <cell r="I30">
            <v>559544.00469999993</v>
          </cell>
        </row>
        <row r="31">
          <cell r="B31">
            <v>36832.300000000003</v>
          </cell>
          <cell r="C31">
            <v>171102</v>
          </cell>
          <cell r="D31">
            <v>21015.597900000001</v>
          </cell>
          <cell r="E31">
            <v>98181.460800000001</v>
          </cell>
          <cell r="F31">
            <v>57847.897900000004</v>
          </cell>
          <cell r="I31">
            <v>269283.4608</v>
          </cell>
        </row>
        <row r="32">
          <cell r="B32">
            <v>14678.88</v>
          </cell>
          <cell r="C32">
            <v>58434.27</v>
          </cell>
          <cell r="D32">
            <v>5175.9917000000005</v>
          </cell>
          <cell r="E32">
            <v>22089.569999999996</v>
          </cell>
          <cell r="F32">
            <v>19854.8717</v>
          </cell>
          <cell r="I32">
            <v>80523.839999999997</v>
          </cell>
        </row>
        <row r="33">
          <cell r="B33">
            <v>14262.82</v>
          </cell>
          <cell r="C33">
            <v>66520.160000000003</v>
          </cell>
          <cell r="D33">
            <v>9067.3460000000014</v>
          </cell>
          <cell r="E33">
            <v>39210.446299999996</v>
          </cell>
          <cell r="F33">
            <v>23330.166000000001</v>
          </cell>
          <cell r="I33">
            <v>105730.6063</v>
          </cell>
        </row>
        <row r="34">
          <cell r="B34">
            <v>38218.720000000001</v>
          </cell>
          <cell r="C34">
            <v>183832.67</v>
          </cell>
          <cell r="D34">
            <v>24378.98</v>
          </cell>
          <cell r="E34">
            <v>113135.4183</v>
          </cell>
          <cell r="F34">
            <v>62597.7</v>
          </cell>
          <cell r="I34">
            <v>296968.0883</v>
          </cell>
        </row>
        <row r="35">
          <cell r="B35">
            <v>1837414.5899999996</v>
          </cell>
          <cell r="C35">
            <v>8590409.0499999989</v>
          </cell>
          <cell r="D35">
            <v>1624510.5310549997</v>
          </cell>
          <cell r="E35">
            <v>7438776.6591389989</v>
          </cell>
          <cell r="F35">
            <v>3461925.1210549995</v>
          </cell>
          <cell r="I35">
            <v>16029185.709138997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M23" sqref="M23"/>
    </sheetView>
  </sheetViews>
  <sheetFormatPr defaultRowHeight="14.4"/>
  <cols>
    <col min="14" max="14" width="9.88671875" customWidth="1"/>
  </cols>
  <sheetData>
    <row r="1" spans="1:14" ht="17.399999999999999">
      <c r="A1" s="1" t="s">
        <v>0</v>
      </c>
    </row>
    <row r="2" spans="1:14" ht="2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2</v>
      </c>
    </row>
    <row r="4" spans="1:14">
      <c r="A4" s="35" t="s">
        <v>3</v>
      </c>
      <c r="B4" s="37" t="s">
        <v>4</v>
      </c>
      <c r="C4" s="38"/>
      <c r="D4" s="38"/>
      <c r="E4" s="38"/>
      <c r="F4" s="38"/>
      <c r="G4" s="39"/>
      <c r="H4" s="37" t="s">
        <v>5</v>
      </c>
      <c r="I4" s="38"/>
      <c r="J4" s="38"/>
      <c r="K4" s="38"/>
      <c r="L4" s="38"/>
      <c r="M4" s="5"/>
      <c r="N4" s="35" t="s">
        <v>6</v>
      </c>
    </row>
    <row r="5" spans="1:14">
      <c r="A5" s="36"/>
      <c r="B5" s="6" t="s">
        <v>7</v>
      </c>
      <c r="C5" s="7" t="s">
        <v>8</v>
      </c>
      <c r="D5" s="6" t="s">
        <v>9</v>
      </c>
      <c r="E5" s="6" t="s">
        <v>10</v>
      </c>
      <c r="F5" s="6" t="s">
        <v>11</v>
      </c>
      <c r="G5" s="8" t="s">
        <v>12</v>
      </c>
      <c r="H5" s="6" t="s">
        <v>7</v>
      </c>
      <c r="I5" s="6" t="s">
        <v>13</v>
      </c>
      <c r="J5" s="7" t="s">
        <v>8</v>
      </c>
      <c r="K5" s="9" t="s">
        <v>9</v>
      </c>
      <c r="L5" s="10" t="s">
        <v>11</v>
      </c>
      <c r="M5" s="6" t="s">
        <v>12</v>
      </c>
      <c r="N5" s="36"/>
    </row>
    <row r="6" spans="1:14">
      <c r="A6" s="11" t="s">
        <v>14</v>
      </c>
      <c r="B6" s="12">
        <v>117.51043414</v>
      </c>
      <c r="C6" s="12">
        <v>9.5860900299999994</v>
      </c>
      <c r="D6" s="12">
        <v>34.8779708422</v>
      </c>
      <c r="E6" s="12">
        <v>0.14554099000000001</v>
      </c>
      <c r="F6" s="12">
        <f>SUM(B6:E6)</f>
        <v>162.12003600220001</v>
      </c>
      <c r="G6" s="12">
        <f>F6</f>
        <v>162.12003600220001</v>
      </c>
      <c r="H6" s="12">
        <v>71.15669595</v>
      </c>
      <c r="I6" s="12">
        <v>49.081006520000003</v>
      </c>
      <c r="J6" s="12">
        <v>9.2372328420000009</v>
      </c>
      <c r="K6" s="12">
        <v>1.1625373E-2</v>
      </c>
      <c r="L6" s="12">
        <f>SUM(H6:K6)</f>
        <v>129.486560685</v>
      </c>
      <c r="M6" s="12">
        <f>L6</f>
        <v>129.486560685</v>
      </c>
      <c r="N6" s="12">
        <f>F6+L6</f>
        <v>291.60659668720001</v>
      </c>
    </row>
    <row r="7" spans="1:14">
      <c r="A7" s="11" t="s">
        <v>15</v>
      </c>
      <c r="B7" s="12">
        <v>104.77761228</v>
      </c>
      <c r="C7" s="12">
        <v>11.62658467</v>
      </c>
      <c r="D7" s="12">
        <v>36.423515583700002</v>
      </c>
      <c r="E7" s="12">
        <v>0.13063585</v>
      </c>
      <c r="F7" s="12">
        <f>SUM(B7:E7)</f>
        <v>152.95834838370001</v>
      </c>
      <c r="G7" s="12">
        <f>G6+F7</f>
        <v>315.07838438589999</v>
      </c>
      <c r="H7" s="12">
        <v>69.187029800000005</v>
      </c>
      <c r="I7" s="12">
        <v>49.99214508</v>
      </c>
      <c r="J7" s="12">
        <v>9.3969282251000017</v>
      </c>
      <c r="K7" s="12">
        <v>7.0870689999999997E-3</v>
      </c>
      <c r="L7" s="12">
        <f>SUM(H7:K7)</f>
        <v>128.5831901741</v>
      </c>
      <c r="M7" s="12">
        <f>M6+L7</f>
        <v>258.0697508591</v>
      </c>
      <c r="N7" s="12">
        <f>F7+L7</f>
        <v>281.54153855779998</v>
      </c>
    </row>
    <row r="8" spans="1:14">
      <c r="A8" s="11" t="s">
        <v>16</v>
      </c>
      <c r="B8" s="12">
        <v>144.20667484000001</v>
      </c>
      <c r="C8" s="12">
        <v>11.02881021</v>
      </c>
      <c r="D8" s="12">
        <v>42.893544300000002</v>
      </c>
      <c r="E8" s="12">
        <v>0.17432172000000001</v>
      </c>
      <c r="F8" s="12">
        <f>SUM(B8:E8)</f>
        <v>198.30335106999999</v>
      </c>
      <c r="G8" s="12">
        <f>G7+F8</f>
        <v>513.38173545589996</v>
      </c>
      <c r="H8" s="12">
        <v>100.25948482999998</v>
      </c>
      <c r="I8" s="12">
        <v>67.686057199999993</v>
      </c>
      <c r="J8" s="12">
        <v>13.068631782300002</v>
      </c>
      <c r="K8" s="12">
        <v>1.0895128E-2</v>
      </c>
      <c r="L8" s="12">
        <f>SUM(H8:K8)</f>
        <v>181.02506894029995</v>
      </c>
      <c r="M8" s="12">
        <f>M7+L8</f>
        <v>439.09481979939994</v>
      </c>
      <c r="N8" s="12">
        <f>F8+L8</f>
        <v>379.32842001029996</v>
      </c>
    </row>
    <row r="9" spans="1:14">
      <c r="A9" s="11" t="s">
        <v>17</v>
      </c>
      <c r="B9" s="12">
        <v>135.99054583999998</v>
      </c>
      <c r="C9" s="12">
        <v>12.03732033</v>
      </c>
      <c r="D9" s="12">
        <v>39.052182280000004</v>
      </c>
      <c r="E9" s="12">
        <v>0.15500141000000001</v>
      </c>
      <c r="F9" s="12">
        <f>SUM(B9:E9)</f>
        <v>187.23504986</v>
      </c>
      <c r="G9" s="12">
        <f>G8+F9</f>
        <v>700.61678531589996</v>
      </c>
      <c r="H9" s="12">
        <v>97.748554919999989</v>
      </c>
      <c r="I9" s="12">
        <v>87.455554579999998</v>
      </c>
      <c r="J9" s="12">
        <v>10.0034434018</v>
      </c>
      <c r="K9" s="12">
        <v>8.9999999999999993E-3</v>
      </c>
      <c r="L9" s="12">
        <f>SUM(H9:K9)</f>
        <v>195.21655290179999</v>
      </c>
      <c r="M9" s="12">
        <f>SUM(M8+L9)</f>
        <v>634.31137270119996</v>
      </c>
      <c r="N9" s="12">
        <f>SUM(F9+L9)</f>
        <v>382.45160276180002</v>
      </c>
    </row>
    <row r="10" spans="1:14">
      <c r="A10" s="11" t="s">
        <v>18</v>
      </c>
      <c r="B10" s="12">
        <v>131.16829376000001</v>
      </c>
      <c r="C10" s="12">
        <v>11.310618949999999</v>
      </c>
      <c r="D10" s="12">
        <v>39.629383240000003</v>
      </c>
      <c r="E10" s="12">
        <v>0.1629061</v>
      </c>
      <c r="F10" s="12">
        <f>SUM(B10:E10)</f>
        <v>182.27120205</v>
      </c>
      <c r="G10" s="12">
        <f>G9+F10</f>
        <v>882.88798736590002</v>
      </c>
      <c r="H10" s="12">
        <v>95.575432840000005</v>
      </c>
      <c r="I10" s="12">
        <v>88.042610400000001</v>
      </c>
      <c r="J10" s="12">
        <v>11.0509905133</v>
      </c>
      <c r="K10" s="13">
        <v>6.581628E-3</v>
      </c>
      <c r="L10" s="12">
        <f>SUM(H10:K10)</f>
        <v>194.67561538130002</v>
      </c>
      <c r="M10" s="12">
        <f>SUM(M9+L10)</f>
        <v>828.98698808249992</v>
      </c>
      <c r="N10" s="12">
        <f>SUM(F10+L10)</f>
        <v>376.94681743130002</v>
      </c>
    </row>
    <row r="11" spans="1:14">
      <c r="A11" s="11" t="s">
        <v>19</v>
      </c>
      <c r="B11" s="14"/>
      <c r="C11" s="14"/>
      <c r="D11" s="14"/>
      <c r="E11" s="14"/>
      <c r="F11" s="14"/>
      <c r="G11" s="14"/>
      <c r="H11" s="14"/>
      <c r="I11" s="14"/>
      <c r="J11" s="12"/>
      <c r="K11" s="14"/>
      <c r="L11" s="14"/>
      <c r="M11" s="14"/>
      <c r="N11" s="14"/>
    </row>
    <row r="12" spans="1:14">
      <c r="A12" s="11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 s="11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11" t="s">
        <v>22</v>
      </c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  <c r="M14" s="14"/>
      <c r="N14" s="14"/>
    </row>
    <row r="15" spans="1:14">
      <c r="A15" s="11" t="s">
        <v>23</v>
      </c>
      <c r="B15" s="14"/>
      <c r="C15" s="14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</row>
    <row r="16" spans="1:14">
      <c r="A16" s="11" t="s">
        <v>24</v>
      </c>
      <c r="B16" s="14"/>
      <c r="C16" s="14"/>
      <c r="D16" s="14"/>
      <c r="E16" s="14"/>
      <c r="F16" s="15"/>
      <c r="G16" s="14"/>
      <c r="H16" s="14"/>
      <c r="I16" s="14"/>
      <c r="J16" s="14"/>
      <c r="K16" s="14"/>
      <c r="L16" s="14"/>
      <c r="M16" s="14"/>
      <c r="N16" s="14"/>
    </row>
    <row r="17" spans="1:14">
      <c r="A17" s="11" t="s">
        <v>25</v>
      </c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</row>
    <row r="18" spans="1:14">
      <c r="A18" s="6" t="s">
        <v>26</v>
      </c>
      <c r="B18" s="12">
        <f>SUM(B6:B17)</f>
        <v>633.65356085999997</v>
      </c>
      <c r="C18" s="12">
        <f>SUM(C6:C17)</f>
        <v>55.589424189999995</v>
      </c>
      <c r="D18" s="12">
        <f>SUM(D6:D17)</f>
        <v>192.87659624590003</v>
      </c>
      <c r="E18" s="12">
        <f>SUM(E6:E17)</f>
        <v>0.76840606999999994</v>
      </c>
      <c r="F18" s="12">
        <f>SUM(F6:F17)</f>
        <v>882.88798736590002</v>
      </c>
      <c r="G18" s="12" t="s">
        <v>27</v>
      </c>
      <c r="H18" s="12">
        <f>SUM(H6:H17)</f>
        <v>433.92719834000002</v>
      </c>
      <c r="I18" s="12">
        <f>SUM(I6:I17)</f>
        <v>342.25737378000002</v>
      </c>
      <c r="J18" s="12">
        <f>SUM(J6:J17)</f>
        <v>52.757226764500004</v>
      </c>
      <c r="K18" s="12">
        <f>SUM(K6:K17)</f>
        <v>4.5189198E-2</v>
      </c>
      <c r="L18" s="12">
        <f>SUM(L6:L17)</f>
        <v>828.98698808249992</v>
      </c>
      <c r="M18" s="12" t="s">
        <v>27</v>
      </c>
      <c r="N18" s="12">
        <f>SUM(N6:N17)</f>
        <v>1711.8749754484002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H21"/>
    </sheetView>
  </sheetViews>
  <sheetFormatPr defaultRowHeight="14.4"/>
  <cols>
    <col min="1" max="1" width="21" customWidth="1"/>
    <col min="2" max="2" width="10" customWidth="1"/>
    <col min="3" max="3" width="10.109375" customWidth="1"/>
    <col min="6" max="6" width="10.44140625" customWidth="1"/>
    <col min="7" max="7" width="11" customWidth="1"/>
  </cols>
  <sheetData>
    <row r="1" spans="1:8" ht="17.399999999999999">
      <c r="A1" s="1" t="s">
        <v>28</v>
      </c>
    </row>
    <row r="2" spans="1:8" ht="21">
      <c r="A2" s="40" t="s">
        <v>29</v>
      </c>
      <c r="B2" s="40"/>
      <c r="C2" s="40"/>
      <c r="D2" s="40"/>
      <c r="E2" s="40"/>
      <c r="F2" s="40"/>
      <c r="G2" s="40"/>
      <c r="H2" s="40"/>
    </row>
    <row r="3" spans="1:8">
      <c r="A3" s="16"/>
      <c r="B3" s="16"/>
      <c r="C3" s="16"/>
      <c r="D3" s="17"/>
      <c r="E3" s="17"/>
      <c r="F3" s="16"/>
      <c r="G3" s="16"/>
      <c r="H3" s="16"/>
    </row>
    <row r="4" spans="1:8">
      <c r="A4" s="41" t="s">
        <v>30</v>
      </c>
      <c r="B4" s="41" t="s">
        <v>31</v>
      </c>
      <c r="C4" s="41"/>
      <c r="D4" s="41"/>
      <c r="E4" s="41"/>
      <c r="F4" s="41" t="s">
        <v>32</v>
      </c>
      <c r="G4" s="41"/>
      <c r="H4" s="41"/>
    </row>
    <row r="5" spans="1:8">
      <c r="A5" s="41"/>
      <c r="B5" s="6" t="s">
        <v>33</v>
      </c>
      <c r="C5" s="6" t="s">
        <v>34</v>
      </c>
      <c r="D5" s="18" t="s">
        <v>35</v>
      </c>
      <c r="E5" s="18" t="s">
        <v>36</v>
      </c>
      <c r="F5" s="6" t="s">
        <v>33</v>
      </c>
      <c r="G5" s="6" t="s">
        <v>34</v>
      </c>
      <c r="H5" s="18" t="s">
        <v>35</v>
      </c>
    </row>
    <row r="6" spans="1:8">
      <c r="A6" s="19" t="s">
        <v>37</v>
      </c>
      <c r="B6" s="12">
        <f>SUM(B7:B10)</f>
        <v>182.27120205</v>
      </c>
      <c r="C6" s="12">
        <f>SUM(C7:C10)</f>
        <v>183.74145899999996</v>
      </c>
      <c r="D6" s="20">
        <f>(B6-C6)/C6</f>
        <v>-8.0017703026945292E-3</v>
      </c>
      <c r="E6" s="20">
        <f>(B6-[1]上月!B2)/[1]上月!B2</f>
        <v>-2.6511317265178653E-2</v>
      </c>
      <c r="F6" s="12">
        <f>SUM(F7:F10)</f>
        <v>882.88798736590002</v>
      </c>
      <c r="G6" s="12">
        <f>SUM(G7:G10)</f>
        <v>859.04090700000006</v>
      </c>
      <c r="H6" s="20">
        <f>(F6-G6)/G6</f>
        <v>2.7760121982060574E-2</v>
      </c>
    </row>
    <row r="7" spans="1:8">
      <c r="A7" s="21" t="s">
        <v>38</v>
      </c>
      <c r="B7" s="12">
        <v>131.16829376000001</v>
      </c>
      <c r="C7" s="22">
        <v>131.81963099999999</v>
      </c>
      <c r="D7" s="20">
        <f t="shared" ref="D7:D18" si="0">(B7-C7)/C7</f>
        <v>-4.9411247403656844E-3</v>
      </c>
      <c r="E7" s="20">
        <f>(B7-[1]上月!B3)/[1]上月!B3</f>
        <v>-3.5460200929508752E-2</v>
      </c>
      <c r="F7" s="12">
        <v>633.65356085999997</v>
      </c>
      <c r="G7" s="12">
        <v>603.86889799999994</v>
      </c>
      <c r="H7" s="20">
        <f>(F7-G7)/G7</f>
        <v>4.9323061609309819E-2</v>
      </c>
    </row>
    <row r="8" spans="1:8">
      <c r="A8" s="21" t="s">
        <v>39</v>
      </c>
      <c r="B8" s="12">
        <v>11.310618949999999</v>
      </c>
      <c r="C8" s="22">
        <v>14.385942999999999</v>
      </c>
      <c r="D8" s="20">
        <f>(B8-C8)/C8</f>
        <v>-0.21377285103937926</v>
      </c>
      <c r="E8" s="20">
        <f>(B8-[1]上月!B4)/[1]上月!B4</f>
        <v>-6.037069381537357E-2</v>
      </c>
      <c r="F8" s="12">
        <v>55.589424189999995</v>
      </c>
      <c r="G8" s="12">
        <v>68.471384999999998</v>
      </c>
      <c r="H8" s="20">
        <f>(F8-G8)/G8</f>
        <v>-0.18813641362738615</v>
      </c>
    </row>
    <row r="9" spans="1:8">
      <c r="A9" s="21" t="s">
        <v>40</v>
      </c>
      <c r="B9" s="12">
        <v>39.629383240000003</v>
      </c>
      <c r="C9" s="22">
        <v>37.290709</v>
      </c>
      <c r="D9" s="20">
        <f>(B9-C9)/C9</f>
        <v>6.2714662786379397E-2</v>
      </c>
      <c r="E9" s="20">
        <f>(B9-[1]上月!B5)/[1]上月!B5</f>
        <v>1.4780248536727842E-2</v>
      </c>
      <c r="F9" s="12">
        <v>192.87659624590003</v>
      </c>
      <c r="G9" s="12">
        <v>185.41387800000001</v>
      </c>
      <c r="H9" s="20">
        <f>(F9-G9)/G9</f>
        <v>4.0248973412335513E-2</v>
      </c>
    </row>
    <row r="10" spans="1:8">
      <c r="A10" s="21" t="s">
        <v>41</v>
      </c>
      <c r="B10" s="12">
        <v>0.1629061</v>
      </c>
      <c r="C10" s="22">
        <v>0.24517600000000001</v>
      </c>
      <c r="D10" s="20">
        <f>(B10-C10)/C10</f>
        <v>-0.33555445883773294</v>
      </c>
      <c r="E10" s="20">
        <f>(B10-[1]上月!B6)/[1]上月!B6</f>
        <v>5.0997536086929737E-2</v>
      </c>
      <c r="F10" s="12">
        <v>0.76840607000000005</v>
      </c>
      <c r="G10" s="12">
        <v>1.2867459999999999</v>
      </c>
      <c r="H10" s="20">
        <f>(F10-G10)/G10</f>
        <v>-0.40283003016912422</v>
      </c>
    </row>
    <row r="11" spans="1:8">
      <c r="A11" s="19" t="s">
        <v>42</v>
      </c>
      <c r="B11" s="12">
        <f>SUM(B12:B15)</f>
        <v>194.67561538130002</v>
      </c>
      <c r="C11" s="12">
        <f>SUM(C12:C15)</f>
        <v>162.45105310549999</v>
      </c>
      <c r="D11" s="20">
        <f t="shared" si="0"/>
        <v>0.19836474839515225</v>
      </c>
      <c r="E11" s="20">
        <f>(B11-[1]上月!B7)/[1]上月!B7</f>
        <v>-2.7709613373414839E-3</v>
      </c>
      <c r="F11" s="12">
        <f>SUM(F12:F15)</f>
        <v>828.98698808250003</v>
      </c>
      <c r="G11" s="12">
        <f>SUM(G12:G15)</f>
        <v>743.87766591389993</v>
      </c>
      <c r="H11" s="20">
        <f t="shared" ref="H11:H18" si="1">(F11-G11)/G11</f>
        <v>0.11441306288452419</v>
      </c>
    </row>
    <row r="12" spans="1:8">
      <c r="A12" s="23" t="s">
        <v>43</v>
      </c>
      <c r="B12" s="12">
        <v>95.575432840000005</v>
      </c>
      <c r="C12" s="22">
        <v>89.363181679999997</v>
      </c>
      <c r="D12" s="20">
        <f t="shared" si="0"/>
        <v>6.9516897711245501E-2</v>
      </c>
      <c r="E12" s="20">
        <f>(B12-[1]上月!B8)/[1]上月!B8</f>
        <v>-2.2231756589941667E-2</v>
      </c>
      <c r="F12" s="12">
        <v>433.92719834000002</v>
      </c>
      <c r="G12" s="12">
        <v>413.38288487</v>
      </c>
      <c r="H12" s="20">
        <f t="shared" si="1"/>
        <v>4.9698026265554668E-2</v>
      </c>
    </row>
    <row r="13" spans="1:8">
      <c r="A13" s="23" t="s">
        <v>44</v>
      </c>
      <c r="B13" s="12">
        <v>88.042610400000001</v>
      </c>
      <c r="C13" s="22">
        <v>60.955875900000002</v>
      </c>
      <c r="D13" s="20">
        <f t="shared" si="0"/>
        <v>0.44436625838067889</v>
      </c>
      <c r="E13" s="20">
        <f>(B13-[1]上月!B9)/[1]上月!B9</f>
        <v>6.7126190305384645E-3</v>
      </c>
      <c r="F13" s="12">
        <v>342.25737378000002</v>
      </c>
      <c r="G13" s="12">
        <v>269.50781475999997</v>
      </c>
      <c r="H13" s="20">
        <f t="shared" si="1"/>
        <v>0.26993487771322855</v>
      </c>
    </row>
    <row r="14" spans="1:8">
      <c r="A14" s="23" t="s">
        <v>45</v>
      </c>
      <c r="B14" s="12">
        <v>11.0509905133</v>
      </c>
      <c r="C14" s="22">
        <v>12.1254910645</v>
      </c>
      <c r="D14" s="20">
        <f>(B14-C14)/C14</f>
        <v>-8.8615013238171669E-2</v>
      </c>
      <c r="E14" s="20">
        <f>(B14-[1]上月!B10)/[1]上月!B10</f>
        <v>0.10471865231041408</v>
      </c>
      <c r="F14" s="12">
        <v>52.757226764500004</v>
      </c>
      <c r="G14" s="12">
        <v>60.954525470900002</v>
      </c>
      <c r="H14" s="20">
        <f t="shared" si="1"/>
        <v>-0.13448220034644401</v>
      </c>
    </row>
    <row r="15" spans="1:8">
      <c r="A15" s="23" t="s">
        <v>46</v>
      </c>
      <c r="B15" s="13">
        <v>6.581628E-3</v>
      </c>
      <c r="C15" s="22">
        <v>6.5044609999999996E-3</v>
      </c>
      <c r="D15" s="20">
        <f>(B15-C15)/C15</f>
        <v>1.1863704002530015E-2</v>
      </c>
      <c r="E15" s="20">
        <f>(B15-[1]上月!B11)/[1]上月!B11</f>
        <v>-0.26870799999999995</v>
      </c>
      <c r="F15" s="12">
        <v>4.5189198E-2</v>
      </c>
      <c r="G15" s="12">
        <v>3.2440812999999999E-2</v>
      </c>
      <c r="H15" s="20">
        <f t="shared" si="1"/>
        <v>0.39297365944558793</v>
      </c>
    </row>
    <row r="16" spans="1:8">
      <c r="A16" s="19" t="s">
        <v>47</v>
      </c>
      <c r="B16" s="12">
        <f>B6+B11</f>
        <v>376.94681743130002</v>
      </c>
      <c r="C16" s="12">
        <f>SUM(C17:C21)</f>
        <v>346.19251210550004</v>
      </c>
      <c r="D16" s="20">
        <f t="shared" si="0"/>
        <v>8.8835847831474149E-2</v>
      </c>
      <c r="E16" s="20">
        <f>(B16-[1]上月!B12)/[1]上月!B12</f>
        <v>-1.4393416816005634E-2</v>
      </c>
      <c r="F16" s="12">
        <f>F6+F11</f>
        <v>1711.8749754484002</v>
      </c>
      <c r="G16" s="12">
        <f>G6+G11</f>
        <v>1602.9185729138999</v>
      </c>
      <c r="H16" s="20">
        <f t="shared" si="1"/>
        <v>6.7973760099635974E-2</v>
      </c>
    </row>
    <row r="17" spans="1:8">
      <c r="A17" s="23" t="s">
        <v>48</v>
      </c>
      <c r="B17" s="12">
        <f>B7+B12</f>
        <v>226.7437266</v>
      </c>
      <c r="C17" s="12">
        <f>C7+C12</f>
        <v>221.18281267999998</v>
      </c>
      <c r="D17" s="20">
        <f>(B17-C17)/C17</f>
        <v>2.5141709035255672E-2</v>
      </c>
      <c r="E17" s="20">
        <f>(B17-[1]上月!B13)/[1]上月!B13</f>
        <v>-2.9928129856128499E-2</v>
      </c>
      <c r="F17" s="12">
        <f>F7+F12</f>
        <v>1067.5807592000001</v>
      </c>
      <c r="G17" s="12">
        <f>G7+G12</f>
        <v>1017.2517828699999</v>
      </c>
      <c r="H17" s="20">
        <f t="shared" si="1"/>
        <v>4.947543683630188E-2</v>
      </c>
    </row>
    <row r="18" spans="1:8">
      <c r="A18" s="23" t="s">
        <v>49</v>
      </c>
      <c r="B18" s="12">
        <f>B13</f>
        <v>88.042610400000001</v>
      </c>
      <c r="C18" s="12">
        <f>C13</f>
        <v>60.955875900000002</v>
      </c>
      <c r="D18" s="20">
        <f t="shared" si="0"/>
        <v>0.44436625838067889</v>
      </c>
      <c r="E18" s="20">
        <f>(B18-[1]上月!B14)/[1]上月!B14</f>
        <v>6.7126190305384645E-3</v>
      </c>
      <c r="F18" s="12">
        <f>F13</f>
        <v>342.25737378000002</v>
      </c>
      <c r="G18" s="12">
        <f>G13</f>
        <v>269.50781475999997</v>
      </c>
      <c r="H18" s="20">
        <f t="shared" si="1"/>
        <v>0.26993487771322855</v>
      </c>
    </row>
    <row r="19" spans="1:8">
      <c r="A19" s="23" t="s">
        <v>50</v>
      </c>
      <c r="B19" s="12">
        <f>B8+B14</f>
        <v>22.361609463299999</v>
      </c>
      <c r="C19" s="12">
        <f>C8+C14</f>
        <v>26.511434064500001</v>
      </c>
      <c r="D19" s="20">
        <f>(B19-C19)/C19</f>
        <v>-0.15652961628193487</v>
      </c>
      <c r="E19" s="20">
        <f>(B19-[1]上月!B15)/[1]上月!B15</f>
        <v>1.4556924406257766E-2</v>
      </c>
      <c r="F19" s="12">
        <f>F8+F14</f>
        <v>108.34665095450001</v>
      </c>
      <c r="G19" s="12">
        <f>G8+G14</f>
        <v>129.42591047089999</v>
      </c>
      <c r="H19" s="20">
        <f>(F19-G19)/G19</f>
        <v>-0.16286738443411938</v>
      </c>
    </row>
    <row r="20" spans="1:8">
      <c r="A20" s="23" t="s">
        <v>51</v>
      </c>
      <c r="B20" s="12">
        <f>B9+B15</f>
        <v>39.635964868000002</v>
      </c>
      <c r="C20" s="12">
        <f>C9+C15</f>
        <v>37.297213460999998</v>
      </c>
      <c r="D20" s="20">
        <f>(B20-C20)/C20</f>
        <v>6.2705794615073043E-2</v>
      </c>
      <c r="E20" s="20">
        <f>(B20-[1]上月!B16)/[1]上月!B16</f>
        <v>1.4714930640855089E-2</v>
      </c>
      <c r="F20" s="12">
        <f>F9+F15</f>
        <v>192.92178544390003</v>
      </c>
      <c r="G20" s="12">
        <f>G9+G15</f>
        <v>185.446318813</v>
      </c>
      <c r="H20" s="20">
        <f>(F20-G20)/G20</f>
        <v>4.0310676851116826E-2</v>
      </c>
    </row>
    <row r="21" spans="1:8">
      <c r="A21" s="23" t="s">
        <v>52</v>
      </c>
      <c r="B21" s="12">
        <f>B10</f>
        <v>0.1629061</v>
      </c>
      <c r="C21" s="12">
        <f>C10</f>
        <v>0.24517600000000001</v>
      </c>
      <c r="D21" s="20">
        <f>(B21-C21)/C21</f>
        <v>-0.33555445883773294</v>
      </c>
      <c r="E21" s="20">
        <f>(B21-[1]上月!B17)/[1]上月!B17</f>
        <v>5.0997536086929737E-2</v>
      </c>
      <c r="F21" s="12">
        <f>F10</f>
        <v>0.76840607000000005</v>
      </c>
      <c r="G21" s="12">
        <f>G10</f>
        <v>1.2867459999999999</v>
      </c>
      <c r="H21" s="20">
        <f>(F21-G21)/G21</f>
        <v>-0.40283003016912422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sqref="A1:M1"/>
    </sheetView>
  </sheetViews>
  <sheetFormatPr defaultRowHeight="14.4"/>
  <cols>
    <col min="4" max="4" width="11.5546875" bestFit="1" customWidth="1"/>
    <col min="6" max="6" width="11.5546875" bestFit="1" customWidth="1"/>
    <col min="8" max="8" width="11.5546875" bestFit="1" customWidth="1"/>
    <col min="10" max="10" width="11.77734375" bestFit="1" customWidth="1"/>
    <col min="12" max="12" width="12.88671875" bestFit="1" customWidth="1"/>
  </cols>
  <sheetData>
    <row r="1" spans="1:13" ht="21.6">
      <c r="A1" s="49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>
      <c r="A2" s="24"/>
      <c r="B2" s="25"/>
      <c r="C2" s="26"/>
      <c r="D2" s="25"/>
      <c r="E2" s="26"/>
      <c r="F2" s="25"/>
      <c r="G2" s="26"/>
      <c r="H2" s="25"/>
      <c r="I2" s="26"/>
      <c r="J2" s="25"/>
      <c r="K2" s="26"/>
      <c r="L2" s="51" t="s">
        <v>54</v>
      </c>
      <c r="M2" s="51"/>
    </row>
    <row r="3" spans="1:13">
      <c r="A3" s="44" t="s">
        <v>55</v>
      </c>
      <c r="B3" s="44" t="s">
        <v>56</v>
      </c>
      <c r="C3" s="45"/>
      <c r="D3" s="45"/>
      <c r="E3" s="45"/>
      <c r="F3" s="44" t="s">
        <v>57</v>
      </c>
      <c r="G3" s="45"/>
      <c r="H3" s="45"/>
      <c r="I3" s="45"/>
      <c r="J3" s="44" t="s">
        <v>58</v>
      </c>
      <c r="K3" s="45"/>
      <c r="L3" s="45"/>
      <c r="M3" s="45"/>
    </row>
    <row r="4" spans="1:13">
      <c r="A4" s="44"/>
      <c r="B4" s="42" t="s">
        <v>59</v>
      </c>
      <c r="C4" s="43"/>
      <c r="D4" s="44" t="s">
        <v>60</v>
      </c>
      <c r="E4" s="45"/>
      <c r="F4" s="42" t="s">
        <v>59</v>
      </c>
      <c r="G4" s="43"/>
      <c r="H4" s="44" t="s">
        <v>60</v>
      </c>
      <c r="I4" s="45"/>
      <c r="J4" s="42" t="s">
        <v>59</v>
      </c>
      <c r="K4" s="43"/>
      <c r="L4" s="44" t="s">
        <v>60</v>
      </c>
      <c r="M4" s="45"/>
    </row>
    <row r="5" spans="1:13">
      <c r="A5" s="44"/>
      <c r="B5" s="46" t="s">
        <v>61</v>
      </c>
      <c r="C5" s="27" t="s">
        <v>62</v>
      </c>
      <c r="D5" s="47" t="s">
        <v>63</v>
      </c>
      <c r="E5" s="27" t="s">
        <v>62</v>
      </c>
      <c r="F5" s="46" t="s">
        <v>61</v>
      </c>
      <c r="G5" s="27" t="s">
        <v>62</v>
      </c>
      <c r="H5" s="46" t="s">
        <v>63</v>
      </c>
      <c r="I5" s="27" t="s">
        <v>62</v>
      </c>
      <c r="J5" s="46" t="s">
        <v>61</v>
      </c>
      <c r="K5" s="27" t="s">
        <v>62</v>
      </c>
      <c r="L5" s="46" t="s">
        <v>63</v>
      </c>
      <c r="M5" s="27" t="s">
        <v>62</v>
      </c>
    </row>
    <row r="6" spans="1:13">
      <c r="A6" s="44"/>
      <c r="B6" s="46"/>
      <c r="C6" s="28" t="s">
        <v>64</v>
      </c>
      <c r="D6" s="48"/>
      <c r="E6" s="28" t="s">
        <v>64</v>
      </c>
      <c r="F6" s="46"/>
      <c r="G6" s="28" t="s">
        <v>64</v>
      </c>
      <c r="H6" s="46"/>
      <c r="I6" s="28" t="s">
        <v>64</v>
      </c>
      <c r="J6" s="46"/>
      <c r="K6" s="28" t="s">
        <v>64</v>
      </c>
      <c r="L6" s="46"/>
      <c r="M6" s="28" t="s">
        <v>64</v>
      </c>
    </row>
    <row r="7" spans="1:13">
      <c r="A7" s="29" t="s">
        <v>65</v>
      </c>
      <c r="B7" s="30">
        <v>37281.359600000003</v>
      </c>
      <c r="C7" s="31">
        <f>(B7-[2]与16年同期销量比较!B4)/[2]与16年同期销量比较!B4*100</f>
        <v>-21.479072239988934</v>
      </c>
      <c r="D7" s="30">
        <v>189304.13579999999</v>
      </c>
      <c r="E7" s="32">
        <f>(D7-[2]与16年同期销量比较!C4)/[2]与16年同期销量比较!C4*100</f>
        <v>-8.1392139450652579</v>
      </c>
      <c r="F7" s="30">
        <v>56941.329099999995</v>
      </c>
      <c r="G7" s="32">
        <f>(F7-[2]与16年同期销量比较!D4)/[2]与16年同期销量比较!D4*100</f>
        <v>9.98891594897324</v>
      </c>
      <c r="H7" s="30">
        <v>257734.55489999999</v>
      </c>
      <c r="I7" s="32">
        <f>(H7-[2]与16年同期销量比较!E4)/[2]与16年同期销量比较!E4*100</f>
        <v>16.217740053804384</v>
      </c>
      <c r="J7" s="33">
        <f>B7+F7</f>
        <v>94222.688699999999</v>
      </c>
      <c r="K7" s="32">
        <f>(J7-[2]与16年同期销量比较!F4)/[2]与16年同期销量比较!F4*100</f>
        <v>-5.0649004652928324</v>
      </c>
      <c r="L7" s="33">
        <f>D7+H7</f>
        <v>447038.69069999998</v>
      </c>
      <c r="M7" s="32">
        <f>(L7-[2]与16年同期销量比较!I4)/[2]与16年同期销量比较!I4*100</f>
        <v>4.4859154738923532</v>
      </c>
    </row>
    <row r="8" spans="1:13">
      <c r="A8" s="29" t="s">
        <v>66</v>
      </c>
      <c r="B8" s="30">
        <v>34321.924299999999</v>
      </c>
      <c r="C8" s="31">
        <f>(B8-[2]与16年同期销量比较!B5)/[2]与16年同期销量比较!B5*100</f>
        <v>1.3852678214053231</v>
      </c>
      <c r="D8" s="30">
        <v>165209.22020000001</v>
      </c>
      <c r="E8" s="32">
        <f>(D8-[2]与16年同期销量比较!C5)/[2]与16年同期销量比较!C5*100</f>
        <v>0.70906330375688564</v>
      </c>
      <c r="F8" s="30">
        <v>32385.814300000002</v>
      </c>
      <c r="G8" s="32">
        <f>(F8-[2]与16年同期销量比较!D5)/[2]与16年同期销量比较!D5*100</f>
        <v>-10.077819727418499</v>
      </c>
      <c r="H8" s="30">
        <v>114937.43269999999</v>
      </c>
      <c r="I8" s="32">
        <f>(H8-[2]与16年同期销量比较!E5)/[2]与16年同期销量比较!E5*100</f>
        <v>-13.64705700643461</v>
      </c>
      <c r="J8" s="33">
        <f>B8+F8</f>
        <v>66707.738599999997</v>
      </c>
      <c r="K8" s="32">
        <f>(J8-[2]与16年同期销量比较!F5)/[2]与16年同期销量比较!F5*100</f>
        <v>-4.5236659111967956</v>
      </c>
      <c r="L8" s="33">
        <f>D8+H8</f>
        <v>280146.65289999999</v>
      </c>
      <c r="M8" s="32">
        <f>(L8-[2]与16年同期销量比较!I5)/[2]与16年同期销量比较!I5*100</f>
        <v>-5.7214950991613662</v>
      </c>
    </row>
    <row r="9" spans="1:13">
      <c r="A9" s="29" t="s">
        <v>67</v>
      </c>
      <c r="B9" s="30">
        <v>47451.934800000003</v>
      </c>
      <c r="C9" s="31">
        <f>(B9-[2]与16年同期销量比较!B6)/[2]与16年同期销量比较!B6*100</f>
        <v>-22.620687563393005</v>
      </c>
      <c r="D9" s="30">
        <v>236740.4718</v>
      </c>
      <c r="E9" s="32">
        <f>(D9-[2]与16年同期销量比较!C6)/[2]与16年同期销量比较!C6*100</f>
        <v>-16.431743589915566</v>
      </c>
      <c r="F9" s="30">
        <v>97296.532999999996</v>
      </c>
      <c r="G9" s="32">
        <f>(F9-[2]与16年同期销量比较!D6)/[2]与16年同期销量比较!D6*100</f>
        <v>10.816871519313635</v>
      </c>
      <c r="H9" s="30">
        <v>467116.59960000002</v>
      </c>
      <c r="I9" s="32">
        <f>(H9-[2]与16年同期销量比较!E6)/[2]与16年同期销量比较!E6*100</f>
        <v>5.5675134181897645</v>
      </c>
      <c r="J9" s="33">
        <f t="shared" ref="J9:J38" si="0">B9+F9</f>
        <v>144748.46779999998</v>
      </c>
      <c r="K9" s="32">
        <f>(J9-[2]与16年同期销量比较!F6)/[2]与16年同期销量比较!F6*100</f>
        <v>-2.9336272322754411</v>
      </c>
      <c r="L9" s="33">
        <f t="shared" ref="L9:L38" si="1">D9+H9</f>
        <v>703857.07140000002</v>
      </c>
      <c r="M9" s="32">
        <f>(L9-[2]与16年同期销量比较!I6)/[2]与16年同期销量比较!I6*100</f>
        <v>-3.0194451510325506</v>
      </c>
    </row>
    <row r="10" spans="1:13">
      <c r="A10" s="29" t="s">
        <v>68</v>
      </c>
      <c r="B10" s="30">
        <v>37519.825900000003</v>
      </c>
      <c r="C10" s="31">
        <f>(B10-[2]与16年同期销量比较!B7)/[2]与16年同期销量比较!B7*100</f>
        <v>2.7687596311921072</v>
      </c>
      <c r="D10" s="30">
        <v>175097.8523</v>
      </c>
      <c r="E10" s="32">
        <f>(D10-[2]与16年同期销量比较!C7)/[2]与16年同期销量比较!C7*100</f>
        <v>-0.65425884983681071</v>
      </c>
      <c r="F10" s="30">
        <v>22799.403700000003</v>
      </c>
      <c r="G10" s="32">
        <f>(F10-[2]与16年同期销量比较!D7)/[2]与16年同期销量比较!D7*100</f>
        <v>19.185011544964699</v>
      </c>
      <c r="H10" s="30">
        <v>93462.357100000008</v>
      </c>
      <c r="I10" s="32">
        <f>(H10-[2]与16年同期销量比较!E7)/[2]与16年同期销量比较!E7*100</f>
        <v>11.385130358574768</v>
      </c>
      <c r="J10" s="33">
        <f t="shared" si="0"/>
        <v>60319.229600000006</v>
      </c>
      <c r="K10" s="32">
        <f>(J10-[2]与16年同期销量比较!F7)/[2]与16年同期销量比较!F7*100</f>
        <v>8.412944189901344</v>
      </c>
      <c r="L10" s="33">
        <f t="shared" si="1"/>
        <v>268560.20939999999</v>
      </c>
      <c r="M10" s="32">
        <f>(L10-[2]与16年同期销量比较!I7)/[2]与16年同期销量比较!I7*100</f>
        <v>3.2287926243444982</v>
      </c>
    </row>
    <row r="11" spans="1:13">
      <c r="A11" s="29" t="s">
        <v>69</v>
      </c>
      <c r="B11" s="30">
        <v>51744.322099999998</v>
      </c>
      <c r="C11" s="31">
        <f>(B11-[2]与16年同期销量比较!B8)/[2]与16年同期销量比较!B8*100</f>
        <v>2.2087655954605183</v>
      </c>
      <c r="D11" s="30">
        <v>282147.16149999999</v>
      </c>
      <c r="E11" s="32">
        <f>(D11-[2]与16年同期销量比较!C8)/[2]与16年同期销量比较!C8*100</f>
        <v>6.6962311290132845</v>
      </c>
      <c r="F11" s="30">
        <v>42221.923999999999</v>
      </c>
      <c r="G11" s="32">
        <f>(F11-[2]与16年同期销量比较!D8)/[2]与16年同期销量比较!D8*100</f>
        <v>4.7281711702416054</v>
      </c>
      <c r="H11" s="30">
        <v>190499.16749999998</v>
      </c>
      <c r="I11" s="32">
        <f>(H11-[2]与16年同期销量比较!E8)/[2]与16年同期销量比较!E8*100</f>
        <v>-0.94944932899484036</v>
      </c>
      <c r="J11" s="33">
        <f t="shared" si="0"/>
        <v>93966.246099999989</v>
      </c>
      <c r="K11" s="32">
        <f>(J11-[2]与16年同期销量比较!F8)/[2]与16年同期销量比较!F8*100</f>
        <v>3.3256516323695759</v>
      </c>
      <c r="L11" s="33">
        <f t="shared" si="1"/>
        <v>472646.32899999997</v>
      </c>
      <c r="M11" s="32">
        <f>(L11-[2]与16年同期销量比较!I8)/[2]与16年同期销量比较!I8*100</f>
        <v>3.4769445549726012</v>
      </c>
    </row>
    <row r="12" spans="1:13">
      <c r="A12" s="29" t="s">
        <v>70</v>
      </c>
      <c r="B12" s="30">
        <v>94368.161399999997</v>
      </c>
      <c r="C12" s="31">
        <f>(B12-[2]与16年同期销量比较!B9)/[2]与16年同期销量比较!B9*100</f>
        <v>-5.0629664009712565</v>
      </c>
      <c r="D12" s="30">
        <v>459317.87439999997</v>
      </c>
      <c r="E12" s="32">
        <f>(D12-[2]与16年同期销量比较!C9)/[2]与16年同期销量比较!C9*100</f>
        <v>-5.1598930208884033</v>
      </c>
      <c r="F12" s="30">
        <v>41980.971999999994</v>
      </c>
      <c r="G12" s="32">
        <f>(F12-[2]与16年同期销量比较!D9)/[2]与16年同期销量比较!D9*100</f>
        <v>-14.716056284165651</v>
      </c>
      <c r="H12" s="30">
        <v>190352.84519999998</v>
      </c>
      <c r="I12" s="32">
        <f>(H12-[2]与16年同期销量比较!E9)/[2]与16年同期销量比较!E9*100</f>
        <v>-20.744265137518649</v>
      </c>
      <c r="J12" s="33">
        <f t="shared" si="0"/>
        <v>136349.13339999999</v>
      </c>
      <c r="K12" s="32">
        <f>(J12-[2]与16年同期销量比较!F9)/[2]与16年同期销量比较!F9*100</f>
        <v>-8.2600762453973005</v>
      </c>
      <c r="L12" s="33">
        <f t="shared" si="1"/>
        <v>649670.71959999995</v>
      </c>
      <c r="M12" s="32">
        <f>(L12-[2]与16年同期销量比较!I9)/[2]与16年同期销量比较!I9*100</f>
        <v>-10.326313119337728</v>
      </c>
    </row>
    <row r="13" spans="1:13">
      <c r="A13" s="29" t="s">
        <v>71</v>
      </c>
      <c r="B13" s="30">
        <v>25308.140200000002</v>
      </c>
      <c r="C13" s="31">
        <f>(B13-[2]与16年同期销量比较!B10)/[2]与16年同期销量比较!B10*100</f>
        <v>-17.306090587689425</v>
      </c>
      <c r="D13" s="30">
        <v>143071.68479999999</v>
      </c>
      <c r="E13" s="32">
        <f>(D13-[2]与16年同期销量比较!C10)/[2]与16年同期销量比较!C10*100</f>
        <v>-4.5291405568474135</v>
      </c>
      <c r="F13" s="30">
        <v>32009.022499999999</v>
      </c>
      <c r="G13" s="32">
        <f>(F13-[2]与16年同期销量比较!D10)/[2]与16年同期销量比较!D10*100</f>
        <v>-5.155759680526641</v>
      </c>
      <c r="H13" s="30">
        <v>155806.4075</v>
      </c>
      <c r="I13" s="32">
        <f>(H13-[2]与16年同期销量比较!E10)/[2]与16年同期销量比较!E10*100</f>
        <v>-6.1134714282976264</v>
      </c>
      <c r="J13" s="33">
        <f t="shared" si="0"/>
        <v>57317.162700000001</v>
      </c>
      <c r="K13" s="32">
        <f>(J13-[2]与16年同期销量比较!F10)/[2]与16年同期销量比较!F10*100</f>
        <v>-10.934080933601239</v>
      </c>
      <c r="L13" s="33">
        <f t="shared" si="1"/>
        <v>298878.09230000002</v>
      </c>
      <c r="M13" s="32">
        <f>(L13-[2]与16年同期销量比较!I10)/[2]与16年同期销量比较!I10*100</f>
        <v>-5.3616724724981868</v>
      </c>
    </row>
    <row r="14" spans="1:13">
      <c r="A14" s="29" t="s">
        <v>72</v>
      </c>
      <c r="B14" s="30">
        <v>38926.476600000002</v>
      </c>
      <c r="C14" s="31">
        <f>(B14-[2]与16年同期销量比较!B11)/[2]与16年同期销量比较!B11*100</f>
        <v>-10.571595032081571</v>
      </c>
      <c r="D14" s="30">
        <v>208385.08910000001</v>
      </c>
      <c r="E14" s="32">
        <f>(D14-[2]与16年同期销量比较!C11)/[2]与16年同期销量比较!C11*100</f>
        <v>-8.043021161768042</v>
      </c>
      <c r="F14" s="30">
        <v>54039.877199999995</v>
      </c>
      <c r="G14" s="32">
        <f>(F14-[2]与16年同期销量比较!D11)/[2]与16年同期销量比较!D11*100</f>
        <v>13.19596715953816</v>
      </c>
      <c r="H14" s="30">
        <v>245203.66159999999</v>
      </c>
      <c r="I14" s="32">
        <f>(H14-[2]与16年同期销量比较!E11)/[2]与16年同期销量比较!E11*100</f>
        <v>4.728347165982413</v>
      </c>
      <c r="J14" s="33">
        <f t="shared" si="0"/>
        <v>92966.353799999997</v>
      </c>
      <c r="K14" s="32">
        <f>(J14-[2]与16年同期销量比较!F11)/[2]与16年同期销量比较!F11*100</f>
        <v>1.8606213703033128</v>
      </c>
      <c r="L14" s="33">
        <f t="shared" si="1"/>
        <v>453588.75069999998</v>
      </c>
      <c r="M14" s="32">
        <f>(L14-[2]与16年同期销量比较!I11)/[2]与16年同期销量比较!I11*100</f>
        <v>-1.5530923101530967</v>
      </c>
    </row>
    <row r="15" spans="1:13">
      <c r="A15" s="29" t="s">
        <v>73</v>
      </c>
      <c r="B15" s="30">
        <v>40972.078000000001</v>
      </c>
      <c r="C15" s="31">
        <f>(B15-[2]与16年同期销量比较!B12)/[2]与16年同期销量比较!B12*100</f>
        <v>-7.538725362870097</v>
      </c>
      <c r="D15" s="30">
        <v>196249.0097</v>
      </c>
      <c r="E15" s="32">
        <f>(D15-[2]与16年同期销量比较!C12)/[2]与16年同期销量比较!C12*100</f>
        <v>8.7457573425228823</v>
      </c>
      <c r="F15" s="30">
        <v>28269.440199999997</v>
      </c>
      <c r="G15" s="32">
        <f>(F15-[2]与16年同期销量比较!D12)/[2]与16年同期销量比较!D12*100</f>
        <v>7.8837519364314792</v>
      </c>
      <c r="H15" s="30">
        <v>126521.75570000001</v>
      </c>
      <c r="I15" s="32">
        <f>(H15-[2]与16年同期销量比较!E12)/[2]与16年同期销量比较!E12*100</f>
        <v>0.99414125566832046</v>
      </c>
      <c r="J15" s="33">
        <f t="shared" si="0"/>
        <v>69241.518199999991</v>
      </c>
      <c r="K15" s="32">
        <f>(J15-[2]与16年同期销量比较!F12)/[2]与16年同期销量比较!F12*100</f>
        <v>-1.8077865069680812</v>
      </c>
      <c r="L15" s="33">
        <f t="shared" si="1"/>
        <v>322770.76540000003</v>
      </c>
      <c r="M15" s="32">
        <f>(L15-[2]与16年同期销量比较!I12)/[2]与16年同期销量比较!I12*100</f>
        <v>5.5695718869482427</v>
      </c>
    </row>
    <row r="16" spans="1:13">
      <c r="A16" s="29" t="s">
        <v>74</v>
      </c>
      <c r="B16" s="30">
        <v>113666.7132</v>
      </c>
      <c r="C16" s="31">
        <f>(B16-[2]与16年同期销量比较!B13)/[2]与16年同期销量比较!B13*100</f>
        <v>-2.8898572370421496</v>
      </c>
      <c r="D16" s="30">
        <v>556978.228</v>
      </c>
      <c r="E16" s="32">
        <f>(D16-[2]与16年同期销量比较!C13)/[2]与16年同期销量比较!C13*100</f>
        <v>-0.41387287904323422</v>
      </c>
      <c r="F16" s="30">
        <v>192040.22073299999</v>
      </c>
      <c r="G16" s="32">
        <f>(F16-[2]与16年同期销量比较!D13)/[2]与16年同期销量比较!D13*100</f>
        <v>24.088803969847795</v>
      </c>
      <c r="H16" s="30">
        <v>788791.93694500008</v>
      </c>
      <c r="I16" s="32">
        <f>(H16-[2]与16年同期销量比较!E13)/[2]与16年同期销量比较!E13*100</f>
        <v>11.183332252248569</v>
      </c>
      <c r="J16" s="33">
        <f t="shared" si="0"/>
        <v>305706.93393299996</v>
      </c>
      <c r="K16" s="32">
        <f>(J16-[2]与16年同期销量比较!F13)/[2]与16年同期销量比较!F13*100</f>
        <v>12.470992075806969</v>
      </c>
      <c r="L16" s="33">
        <f t="shared" si="1"/>
        <v>1345770.1649450001</v>
      </c>
      <c r="M16" s="32">
        <f>(L16-[2]与16年同期销量比较!I13)/[2]与16年同期销量比较!I13*100</f>
        <v>6.0710066109339733</v>
      </c>
    </row>
    <row r="17" spans="1:13">
      <c r="A17" s="29" t="s">
        <v>75</v>
      </c>
      <c r="B17" s="30">
        <v>132544.5667</v>
      </c>
      <c r="C17" s="31">
        <f>(B17-[2]与16年同期销量比较!B14)/[2]与16年同期销量比较!B14*100</f>
        <v>-0.41773171970639283</v>
      </c>
      <c r="D17" s="30">
        <v>627388.28910000005</v>
      </c>
      <c r="E17" s="32">
        <f>(D17-[2]与16年同期销量比较!C14)/[2]与16年同期销量比较!C14*100</f>
        <v>1.7763399821474499</v>
      </c>
      <c r="F17" s="30">
        <v>149745.65599999999</v>
      </c>
      <c r="G17" s="32">
        <f>(F17-[2]与16年同期销量比较!D14)/[2]与16年同期销量比较!D14*100</f>
        <v>59.449801366049826</v>
      </c>
      <c r="H17" s="30">
        <v>555775.97840000002</v>
      </c>
      <c r="I17" s="32">
        <f>(H17-[2]与16年同期销量比较!E14)/[2]与16年同期销量比较!E14*100</f>
        <v>20.788261308198159</v>
      </c>
      <c r="J17" s="33">
        <f t="shared" si="0"/>
        <v>282290.22269999998</v>
      </c>
      <c r="K17" s="32">
        <f>(J17-[2]与16年同期销量比较!F14)/[2]与16年同期销量比较!F14*100</f>
        <v>24.348955421958348</v>
      </c>
      <c r="L17" s="33">
        <f t="shared" si="1"/>
        <v>1183164.2675000001</v>
      </c>
      <c r="M17" s="32">
        <f>(L17-[2]与16年同期销量比较!I14)/[2]与16年同期销量比较!I14*100</f>
        <v>9.9020596803675485</v>
      </c>
    </row>
    <row r="18" spans="1:13">
      <c r="A18" s="29" t="s">
        <v>76</v>
      </c>
      <c r="B18" s="30">
        <v>61260.5124</v>
      </c>
      <c r="C18" s="31">
        <f>(B18-[2]与16年同期销量比较!B15)/[2]与16年同期销量比较!B15*100</f>
        <v>6.4957378592658186</v>
      </c>
      <c r="D18" s="30">
        <v>310447.82189999998</v>
      </c>
      <c r="E18" s="32">
        <f>(D18-[2]与16年同期销量比较!C15)/[2]与16年同期销量比较!C15*100</f>
        <v>9.357419081987242</v>
      </c>
      <c r="F18" s="30">
        <v>49278.0792</v>
      </c>
      <c r="G18" s="32">
        <f>(F18-[2]与16年同期销量比较!D15)/[2]与16年同期销量比较!D15*100</f>
        <v>12.096736120353338</v>
      </c>
      <c r="H18" s="30">
        <v>193284.74410000001</v>
      </c>
      <c r="I18" s="32">
        <f>(H18-[2]与16年同期销量比较!E15)/[2]与16年同期销量比较!E15*100</f>
        <v>-10.167507932635278</v>
      </c>
      <c r="J18" s="33">
        <f t="shared" si="0"/>
        <v>110538.5916</v>
      </c>
      <c r="K18" s="32">
        <f>(J18-[2]与16年同期销量比较!F15)/[2]与16年同期销量比较!F15*100</f>
        <v>8.9219440052130583</v>
      </c>
      <c r="L18" s="33">
        <f t="shared" si="1"/>
        <v>503732.56599999999</v>
      </c>
      <c r="M18" s="32">
        <f>(L18-[2]与16年同期销量比较!I15)/[2]与16年同期销量比较!I15*100</f>
        <v>0.93932248722469214</v>
      </c>
    </row>
    <row r="19" spans="1:13">
      <c r="A19" s="29" t="s">
        <v>77</v>
      </c>
      <c r="B19" s="30">
        <v>39333.571600000003</v>
      </c>
      <c r="C19" s="31">
        <f>(B19-[2]与16年同期销量比较!B16)/[2]与16年同期销量比较!B16*100</f>
        <v>-7.4202496578296655</v>
      </c>
      <c r="D19" s="30">
        <v>203488.52170000001</v>
      </c>
      <c r="E19" s="32">
        <f>(D19-[2]与16年同期销量比较!C16)/[2]与16年同期销量比较!C16*100</f>
        <v>-4.3284388731670997</v>
      </c>
      <c r="F19" s="30">
        <v>116178.34139999999</v>
      </c>
      <c r="G19" s="32">
        <f>(F19-[2]与16年同期销量比较!D16)/[2]与16年同期销量比较!D16*100</f>
        <v>75.391217673735383</v>
      </c>
      <c r="H19" s="30">
        <v>449718.78289999999</v>
      </c>
      <c r="I19" s="32">
        <f>(H19-[2]与16年同期销量比较!E16)/[2]与16年同期销量比较!E16*100</f>
        <v>33.983148745529022</v>
      </c>
      <c r="J19" s="33">
        <f t="shared" si="0"/>
        <v>155511.913</v>
      </c>
      <c r="K19" s="32">
        <f>(J19-[2]与16年同期销量比较!F16)/[2]与16年同期销量比较!F16*100</f>
        <v>43.03142929973059</v>
      </c>
      <c r="L19" s="33">
        <f t="shared" si="1"/>
        <v>653207.30460000003</v>
      </c>
      <c r="M19" s="32">
        <f>(L19-[2]与16年同期销量比较!I16)/[2]与16年同期销量比较!I16*100</f>
        <v>19.122737203494612</v>
      </c>
    </row>
    <row r="20" spans="1:13">
      <c r="A20" s="29" t="s">
        <v>78</v>
      </c>
      <c r="B20" s="30">
        <v>33193.802900000002</v>
      </c>
      <c r="C20" s="31">
        <f>(B20-[2]与16年同期销量比较!B17)/[2]与16年同期销量比较!B17*100</f>
        <v>33.107821424174745</v>
      </c>
      <c r="D20" s="30">
        <v>160083.2978</v>
      </c>
      <c r="E20" s="32">
        <f>(D20-[2]与16年同期销量比较!C17)/[2]与16年同期销量比较!C17*100</f>
        <v>44.276273819334641</v>
      </c>
      <c r="F20" s="30">
        <v>47371.121199999994</v>
      </c>
      <c r="G20" s="32">
        <f>(F20-[2]与16年同期销量比较!D17)/[2]与16年同期销量比较!D17*100</f>
        <v>77.743425284856244</v>
      </c>
      <c r="H20" s="30">
        <v>188795.18870000003</v>
      </c>
      <c r="I20" s="32">
        <f>(H20-[2]与16年同期销量比较!E17)/[2]与16年同期销量比较!E17*100</f>
        <v>50.563715386037956</v>
      </c>
      <c r="J20" s="33">
        <f t="shared" si="0"/>
        <v>80564.924100000004</v>
      </c>
      <c r="K20" s="32">
        <f>(J20-[2]与16年同期销量比较!F17)/[2]与16年同期销量比较!F17*100</f>
        <v>56.167060170941006</v>
      </c>
      <c r="L20" s="33">
        <f t="shared" si="1"/>
        <v>348878.4865</v>
      </c>
      <c r="M20" s="32">
        <f>(L20-[2]与16年同期销量比较!I17)/[2]与16年同期销量比较!I17*100</f>
        <v>47.612012908459121</v>
      </c>
    </row>
    <row r="21" spans="1:13">
      <c r="A21" s="29" t="s">
        <v>79</v>
      </c>
      <c r="B21" s="30">
        <v>127317.70359999999</v>
      </c>
      <c r="C21" s="31">
        <f>(B21-[2]与16年同期销量比较!B18)/[2]与16年同期销量比较!B18*100</f>
        <v>-13.430428991510906</v>
      </c>
      <c r="D21" s="30">
        <v>615111.98239999998</v>
      </c>
      <c r="E21" s="32">
        <f>(D21-[2]与16年同期销量比较!C18)/[2]与16年同期销量比较!C18*100</f>
        <v>-1.4168985485375576</v>
      </c>
      <c r="F21" s="30">
        <v>186942.12960000001</v>
      </c>
      <c r="G21" s="32">
        <f>(F21-[2]与16年同期销量比较!D18)/[2]与16年同期销量比较!D18*100</f>
        <v>29.738201715343799</v>
      </c>
      <c r="H21" s="30">
        <v>775168.71020000009</v>
      </c>
      <c r="I21" s="32">
        <f>(H21-[2]与16年同期销量比较!E18)/[2]与16年同期销量比较!E18*100</f>
        <v>15.316267050115941</v>
      </c>
      <c r="J21" s="33">
        <f t="shared" si="0"/>
        <v>314259.83319999999</v>
      </c>
      <c r="K21" s="32">
        <f>(J21-[2]与16年同期销量比较!F18)/[2]与16年同期销量比较!F18*100</f>
        <v>7.9331224367222131</v>
      </c>
      <c r="L21" s="33">
        <f t="shared" si="1"/>
        <v>1390280.6926000002</v>
      </c>
      <c r="M21" s="32">
        <f>(L21-[2]与16年同期销量比较!I18)/[2]与16年同期销量比较!I18*100</f>
        <v>7.2611858681849784</v>
      </c>
    </row>
    <row r="22" spans="1:13">
      <c r="A22" s="29" t="s">
        <v>80</v>
      </c>
      <c r="B22" s="30">
        <v>57345.298600000002</v>
      </c>
      <c r="C22" s="31">
        <f>(B22-[2]与16年同期销量比较!B19)/[2]与16年同期销量比较!B19*100</f>
        <v>1.2227485491393333</v>
      </c>
      <c r="D22" s="30">
        <v>274439.45370000001</v>
      </c>
      <c r="E22" s="32">
        <f>(D22-[2]与16年同期销量比较!C19)/[2]与16年同期销量比较!C19*100</f>
        <v>1.7630900933301212</v>
      </c>
      <c r="F22" s="30">
        <v>116571.3953</v>
      </c>
      <c r="G22" s="32">
        <f>(F22-[2]与16年同期销量比较!D19)/[2]与16年同期销量比较!D19*100</f>
        <v>15.177263101471993</v>
      </c>
      <c r="H22" s="30">
        <v>522774.96620000002</v>
      </c>
      <c r="I22" s="32">
        <f>(H22-[2]与16年同期销量比较!E19)/[2]与16年同期销量比较!E19*100</f>
        <v>8.3260115319290513</v>
      </c>
      <c r="J22" s="33">
        <f t="shared" si="0"/>
        <v>173916.69390000001</v>
      </c>
      <c r="K22" s="32">
        <f>(J22-[2]与16年同期销量比较!F19)/[2]与16年同期销量比较!F19*100</f>
        <v>10.169381352659684</v>
      </c>
      <c r="L22" s="33">
        <f t="shared" si="1"/>
        <v>797214.4199000001</v>
      </c>
      <c r="M22" s="32">
        <f>(L22-[2]与16年同期销量比较!I19)/[2]与16年同期销量比较!I19*100</f>
        <v>5.9732676861746716</v>
      </c>
    </row>
    <row r="23" spans="1:13">
      <c r="A23" s="29" t="s">
        <v>81</v>
      </c>
      <c r="B23" s="30">
        <v>80133.0628</v>
      </c>
      <c r="C23" s="31">
        <f>(B23-[2]与16年同期销量比较!B20)/[2]与16年同期销量比较!B20*100</f>
        <v>-7.1393227745288028</v>
      </c>
      <c r="D23" s="30">
        <v>403084.85479999997</v>
      </c>
      <c r="E23" s="32">
        <f>(D23-[2]与16年同期销量比较!C20)/[2]与16年同期销量比较!C20*100</f>
        <v>-0.98055660156432034</v>
      </c>
      <c r="F23" s="30">
        <v>105996.13089999999</v>
      </c>
      <c r="G23" s="32">
        <f>(F23-[2]与16年同期销量比较!D20)/[2]与16年同期销量比较!D20*100</f>
        <v>102.24941133589451</v>
      </c>
      <c r="H23" s="30">
        <v>424133.97579999996</v>
      </c>
      <c r="I23" s="32">
        <f>(H23-[2]与16年同期销量比较!E20)/[2]与16年同期销量比较!E20*100</f>
        <v>87.259344709017796</v>
      </c>
      <c r="J23" s="33">
        <f t="shared" si="0"/>
        <v>186129.1937</v>
      </c>
      <c r="K23" s="32">
        <f>(J23-[2]与16年同期销量比较!F20)/[2]与16年同期销量比较!F20*100</f>
        <v>34.193123350632007</v>
      </c>
      <c r="L23" s="33">
        <f t="shared" si="1"/>
        <v>827218.83059999999</v>
      </c>
      <c r="M23" s="32">
        <f>(L23-[2]与16年同期销量比较!I20)/[2]与16年同期销量比较!I20*100</f>
        <v>30.56430508913861</v>
      </c>
    </row>
    <row r="24" spans="1:13">
      <c r="A24" s="29" t="s">
        <v>82</v>
      </c>
      <c r="B24" s="30">
        <v>77123.313299999994</v>
      </c>
      <c r="C24" s="31">
        <f>(B24-[2]与16年同期销量比较!B21)/[2]与16年同期销量比较!B21*100</f>
        <v>-9.2087897567699001E-2</v>
      </c>
      <c r="D24" s="30">
        <v>370379.88510000001</v>
      </c>
      <c r="E24" s="32">
        <f>(D24-[2]与16年同期销量比较!C21)/[2]与16年同期销量比较!C21*100</f>
        <v>-0.63011145190430085</v>
      </c>
      <c r="F24" s="30">
        <v>44067.376799999998</v>
      </c>
      <c r="G24" s="32">
        <f>(F24-[2]与16年同期销量比较!D21)/[2]与16年同期销量比较!D21*100</f>
        <v>17.063647404769316</v>
      </c>
      <c r="H24" s="30">
        <v>205143.36550000001</v>
      </c>
      <c r="I24" s="32">
        <f>(H24-[2]与16年同期销量比较!E21)/[2]与16年同期销量比较!E21*100</f>
        <v>16.466314575633643</v>
      </c>
      <c r="J24" s="33">
        <f t="shared" si="0"/>
        <v>121190.69009999999</v>
      </c>
      <c r="K24" s="32">
        <f>(J24-[2]与16年同期销量比较!F21)/[2]与16年同期销量比较!F21*100</f>
        <v>5.5315526508386368</v>
      </c>
      <c r="L24" s="33">
        <f t="shared" si="1"/>
        <v>575523.25060000003</v>
      </c>
      <c r="M24" s="32">
        <f>(L24-[2]与16年同期销量比较!I21)/[2]与16年同期销量比较!I21*100</f>
        <v>4.8563767288781898</v>
      </c>
    </row>
    <row r="25" spans="1:13">
      <c r="A25" s="29" t="s">
        <v>83</v>
      </c>
      <c r="B25" s="30">
        <v>209251.139</v>
      </c>
      <c r="C25" s="31">
        <f>(B25-[2]与16年同期销量比较!B22)/[2]与16年同期销量比较!B22*100</f>
        <v>9.3328174210929529</v>
      </c>
      <c r="D25" s="30">
        <v>919186.74060000002</v>
      </c>
      <c r="E25" s="32">
        <f>(D25-[2]与16年同期销量比较!C22)/[2]与16年同期销量比较!C22*100</f>
        <v>7.6685791741810947</v>
      </c>
      <c r="F25" s="30">
        <v>168908.15050000002</v>
      </c>
      <c r="G25" s="32">
        <f>(F25-[2]与16年同期销量比较!D22)/[2]与16年同期销量比较!D22*100</f>
        <v>-17.184259557662891</v>
      </c>
      <c r="H25" s="30">
        <v>748843.21589999995</v>
      </c>
      <c r="I25" s="32">
        <f>(H25-[2]与16年同期销量比较!E22)/[2]与16年同期销量比较!E22*100</f>
        <v>-6.081907161161423</v>
      </c>
      <c r="J25" s="33">
        <f t="shared" si="0"/>
        <v>378159.28950000001</v>
      </c>
      <c r="K25" s="32">
        <f>(J25-[2]与16年同期销量比较!F22)/[2]与16年同期销量比较!F22*100</f>
        <v>-4.347189815006006</v>
      </c>
      <c r="L25" s="33">
        <f t="shared" si="1"/>
        <v>1668029.9564999999</v>
      </c>
      <c r="M25" s="32">
        <f>(L25-[2]与16年同期销量比较!I22)/[2]与16年同期销量比较!I22*100</f>
        <v>1.0281198845181647</v>
      </c>
    </row>
    <row r="26" spans="1:13">
      <c r="A26" s="29" t="s">
        <v>84</v>
      </c>
      <c r="B26" s="30">
        <v>51077.597800000003</v>
      </c>
      <c r="C26" s="31">
        <f>(B26-[2]与16年同期销量比较!B23)/[2]与16年同期销量比较!B23*100</f>
        <v>15.637590414035095</v>
      </c>
      <c r="D26" s="30">
        <v>241445.8315</v>
      </c>
      <c r="E26" s="32">
        <f>(D26-[2]与16年同期销量比较!C23)/[2]与16年同期销量比较!C23*100</f>
        <v>21.105093147700853</v>
      </c>
      <c r="F26" s="30">
        <v>18936.825099999998</v>
      </c>
      <c r="G26" s="32">
        <f>(F26-[2]与16年同期销量比较!D23)/[2]与16年同期销量比较!D23*100</f>
        <v>-1.2625449788273864</v>
      </c>
      <c r="H26" s="30">
        <v>88033.875999999989</v>
      </c>
      <c r="I26" s="32">
        <f>(H26-[2]与16年同期销量比较!E23)/[2]与16年同期销量比较!E23*100</f>
        <v>-3.8342990520423927</v>
      </c>
      <c r="J26" s="33">
        <f t="shared" si="0"/>
        <v>70014.422900000005</v>
      </c>
      <c r="K26" s="32">
        <f>(J26-[2]与16年同期销量比较!F23)/[2]与16年同期销量比较!F23*100</f>
        <v>10.521089376690989</v>
      </c>
      <c r="L26" s="33">
        <f t="shared" si="1"/>
        <v>329479.70750000002</v>
      </c>
      <c r="M26" s="32">
        <f>(L26-[2]与16年同期销量比较!I23)/[2]与16年同期销量比较!I23*100</f>
        <v>13.257207526065956</v>
      </c>
    </row>
    <row r="27" spans="1:13">
      <c r="A27" s="29" t="s">
        <v>85</v>
      </c>
      <c r="B27" s="30">
        <v>13076.233</v>
      </c>
      <c r="C27" s="31">
        <f>(B27-[2]与16年同期销量比较!B24)/[2]与16年同期销量比较!B24*100</f>
        <v>-14.343517250866306</v>
      </c>
      <c r="D27" s="30">
        <v>67393.518800000005</v>
      </c>
      <c r="E27" s="32">
        <f>(D27-[2]与16年同期销量比较!C24)/[2]与16年同期销量比较!C24*100</f>
        <v>-7.1044643216512551</v>
      </c>
      <c r="F27" s="30">
        <v>7981.57168</v>
      </c>
      <c r="G27" s="32">
        <f>(F27-[2]与16年同期销量比较!D24)/[2]与16年同期销量比较!D24*100</f>
        <v>-36.78420137304748</v>
      </c>
      <c r="H27" s="30">
        <v>46849.862150000001</v>
      </c>
      <c r="I27" s="32">
        <f>(H27-[2]与16年同期销量比较!E24)/[2]与16年同期销量比较!E24*100</f>
        <v>-5.0829059363220122</v>
      </c>
      <c r="J27" s="33">
        <f t="shared" si="0"/>
        <v>21057.804680000001</v>
      </c>
      <c r="K27" s="32">
        <f>(J27-[2]与16年同期销量比较!F24)/[2]与16年同期销量比较!F24*100</f>
        <v>-24.501843075068866</v>
      </c>
      <c r="L27" s="33">
        <f t="shared" si="1"/>
        <v>114243.38095000001</v>
      </c>
      <c r="M27" s="32">
        <f>(L27-[2]与16年同期销量比较!I24)/[2]与16年同期销量比较!I24*100</f>
        <v>-6.285954658829886</v>
      </c>
    </row>
    <row r="28" spans="1:13">
      <c r="A28" s="29" t="s">
        <v>86</v>
      </c>
      <c r="B28" s="30">
        <v>45493.479399999997</v>
      </c>
      <c r="C28" s="31">
        <f>(B28-[2]与16年同期销量比较!B25)/[2]与16年同期销量比较!B25*100</f>
        <v>22.602783886337651</v>
      </c>
      <c r="D28" s="30">
        <v>219839.41529999999</v>
      </c>
      <c r="E28" s="32">
        <f>(D28-[2]与16年同期销量比较!C25)/[2]与16年同期销量比较!C25*100</f>
        <v>16.675443336285436</v>
      </c>
      <c r="F28" s="30">
        <v>45017.210099999997</v>
      </c>
      <c r="G28" s="32">
        <f>(F28-[2]与16年同期销量比较!D25)/[2]与16年同期销量比较!D25*100</f>
        <v>50.662905826792482</v>
      </c>
      <c r="H28" s="30">
        <v>237737.57139999999</v>
      </c>
      <c r="I28" s="32">
        <f>(H28-[2]与16年同期销量比较!E25)/[2]与16年同期销量比较!E25*100</f>
        <v>70.104716542958982</v>
      </c>
      <c r="J28" s="33">
        <f t="shared" si="0"/>
        <v>90510.689499999993</v>
      </c>
      <c r="K28" s="32">
        <f>(J28-[2]与16年同期销量比较!F25)/[2]与16年同期销量比较!F25*100</f>
        <v>35.119167920796414</v>
      </c>
      <c r="L28" s="33">
        <f t="shared" si="1"/>
        <v>457576.98670000001</v>
      </c>
      <c r="M28" s="32">
        <f>(L28-[2]与16年同期销量比较!I25)/[2]与16年同期销量比较!I25*100</f>
        <v>39.429023759386226</v>
      </c>
    </row>
    <row r="29" spans="1:13">
      <c r="A29" s="29" t="s">
        <v>87</v>
      </c>
      <c r="B29" s="30">
        <v>73470.130600000004</v>
      </c>
      <c r="C29" s="31">
        <f>(B29-[2]与16年同期销量比较!B26)/[2]与16年同期销量比较!B26*100</f>
        <v>-3.381153111734156</v>
      </c>
      <c r="D29" s="30">
        <v>377845.17969999998</v>
      </c>
      <c r="E29" s="32">
        <f>(D29-[2]与16年同期销量比较!C26)/[2]与16年同期销量比较!C26*100</f>
        <v>-0.20692577788485308</v>
      </c>
      <c r="F29" s="30">
        <v>42111.281999999999</v>
      </c>
      <c r="G29" s="32">
        <f>(F29-[2]与16年同期销量比较!D26)/[2]与16年同期销量比较!D26*100</f>
        <v>-5.4206358451417875</v>
      </c>
      <c r="H29" s="30">
        <v>194115.89879999997</v>
      </c>
      <c r="I29" s="32">
        <f>(H29-[2]与16年同期销量比较!E26)/[2]与16年同期销量比较!E26*100</f>
        <v>-3.5377894919392201</v>
      </c>
      <c r="J29" s="33">
        <f t="shared" si="0"/>
        <v>115581.41260000001</v>
      </c>
      <c r="K29" s="32">
        <f>(J29-[2]与16年同期销量比较!F26)/[2]与16年同期销量比较!F26*100</f>
        <v>-4.1343304039576738</v>
      </c>
      <c r="L29" s="33">
        <f t="shared" si="1"/>
        <v>571961.07849999995</v>
      </c>
      <c r="M29" s="32">
        <f>(L29-[2]与16年同期销量比较!I26)/[2]与16年同期销量比较!I26*100</f>
        <v>-1.3628642990746169</v>
      </c>
    </row>
    <row r="30" spans="1:13">
      <c r="A30" s="29" t="s">
        <v>88</v>
      </c>
      <c r="B30" s="30">
        <v>21996.799800000001</v>
      </c>
      <c r="C30" s="31">
        <f>(B30-[2]与16年同期销量比较!B27)/[2]与16年同期销量比较!B27*100</f>
        <v>-3.9536264309171085</v>
      </c>
      <c r="D30" s="30">
        <v>108382.5055</v>
      </c>
      <c r="E30" s="32">
        <f>(D30-[2]与16年同期销量比较!C27)/[2]与16年同期销量比较!C27*100</f>
        <v>-0.74385849650660474</v>
      </c>
      <c r="F30" s="30">
        <v>32223.478600000002</v>
      </c>
      <c r="G30" s="32">
        <f>(F30-[2]与16年同期销量比较!D27)/[2]与16年同期销量比较!D27*100</f>
        <v>16.547035236908339</v>
      </c>
      <c r="H30" s="30">
        <v>135698.7427</v>
      </c>
      <c r="I30" s="32">
        <f>(H30-[2]与16年同期销量比较!E27)/[2]与16年同期销量比较!E27*100</f>
        <v>8.0548734837028704</v>
      </c>
      <c r="J30" s="33">
        <f t="shared" si="0"/>
        <v>54220.278400000003</v>
      </c>
      <c r="K30" s="32">
        <f>(J30-[2]与16年同期销量比较!F27)/[2]与16年同期销量比较!F27*100</f>
        <v>7.2591071732876848</v>
      </c>
      <c r="L30" s="33">
        <f t="shared" si="1"/>
        <v>244081.2482</v>
      </c>
      <c r="M30" s="32">
        <f>(L30-[2]与16年同期销量比较!I27)/[2]与16年同期销量比较!I27*100</f>
        <v>3.9626004175545009</v>
      </c>
    </row>
    <row r="31" spans="1:13">
      <c r="A31" s="29" t="s">
        <v>89</v>
      </c>
      <c r="B31" s="30">
        <v>63625.763500000001</v>
      </c>
      <c r="C31" s="31">
        <f>(B31-[2]与16年同期销量比较!B28)/[2]与16年同期销量比较!B28*100</f>
        <v>1.2900068836579011</v>
      </c>
      <c r="D31" s="30">
        <v>305323.0307</v>
      </c>
      <c r="E31" s="32">
        <f>(D31-[2]与16年同期销量比较!C28)/[2]与16年同期销量比较!C28*100</f>
        <v>3.496918682032093</v>
      </c>
      <c r="F31" s="30">
        <v>73529.207699999999</v>
      </c>
      <c r="G31" s="32">
        <f>(F31-[2]与16年同期销量比较!D28)/[2]与16年同期销量比较!D28*100</f>
        <v>6.7703105307454896</v>
      </c>
      <c r="H31" s="30">
        <v>311284.04869999998</v>
      </c>
      <c r="I31" s="32">
        <f>(H31-[2]与16年同期销量比较!E28)/[2]与16年同期销量比较!E28*100</f>
        <v>2.6028449748159979</v>
      </c>
      <c r="J31" s="33">
        <f t="shared" si="0"/>
        <v>137154.9712</v>
      </c>
      <c r="K31" s="32">
        <f>(J31-[2]与16年同期销量比较!F28)/[2]与16年同期销量比较!F28*100</f>
        <v>4.1560787129602605</v>
      </c>
      <c r="L31" s="33">
        <f t="shared" si="1"/>
        <v>616607.07939999993</v>
      </c>
      <c r="M31" s="32">
        <f>(L31-[2]与16年同期销量比较!I28)/[2]与16年同期销量比较!I28*100</f>
        <v>3.0436211107132913</v>
      </c>
    </row>
    <row r="32" spans="1:13">
      <c r="A32" s="29" t="s">
        <v>90</v>
      </c>
      <c r="B32" s="30">
        <v>24926.640200000002</v>
      </c>
      <c r="C32" s="31">
        <f>(B32-[2]与16年同期销量比较!B29)/[2]与16年同期销量比较!B29*100</f>
        <v>100.67383490037815</v>
      </c>
      <c r="D32" s="30">
        <v>100106.82859999999</v>
      </c>
      <c r="E32" s="32">
        <f>(D32-[2]与16年同期销量比较!C29)/[2]与16年同期销量比较!C29*100</f>
        <v>92.023177400432886</v>
      </c>
      <c r="F32" s="30">
        <v>8838.69</v>
      </c>
      <c r="G32" s="32">
        <f>(F32-[2]与16年同期销量比较!D29)/[2]与16年同期销量比较!D29*100</f>
        <v>30.677588910818571</v>
      </c>
      <c r="H32" s="30">
        <v>32959.275699999998</v>
      </c>
      <c r="I32" s="32">
        <f>(H32-[2]与16年同期销量比较!E29)/[2]与16年同期销量比较!E29*100</f>
        <v>29.193568293959839</v>
      </c>
      <c r="J32" s="33">
        <f t="shared" si="0"/>
        <v>33765.330200000004</v>
      </c>
      <c r="K32" s="32">
        <f>(J32-[2]与16年同期销量比较!F29)/[2]与16年同期销量比较!F29*100</f>
        <v>75.996683736796783</v>
      </c>
      <c r="L32" s="33">
        <f t="shared" si="1"/>
        <v>133066.10430000001</v>
      </c>
      <c r="M32" s="32">
        <f>(L32-[2]与16年同期销量比较!I29)/[2]与16年同期销量比较!I29*100</f>
        <v>71.379267145576136</v>
      </c>
    </row>
    <row r="33" spans="1:13">
      <c r="A33" s="29" t="s">
        <v>91</v>
      </c>
      <c r="B33" s="30">
        <v>82192.175099999993</v>
      </c>
      <c r="C33" s="31">
        <f>(B33-[2]与16年同期销量比较!B30)/[2]与16年同期销量比较!B30*100</f>
        <v>1.0178518733282669</v>
      </c>
      <c r="D33" s="30">
        <v>366984.08199999999</v>
      </c>
      <c r="E33" s="32">
        <f>(D33-[2]与16年同期销量比较!C30)/[2]与16年同期销量比较!C30*100</f>
        <v>-0.66640790090895041</v>
      </c>
      <c r="F33" s="30">
        <v>57376.175999999992</v>
      </c>
      <c r="G33" s="32">
        <f>(F33-[2]与16年同期销量比较!D30)/[2]与16年同期销量比较!D30*100</f>
        <v>48.643157883114235</v>
      </c>
      <c r="H33" s="30">
        <v>227413.6237</v>
      </c>
      <c r="I33" s="32">
        <f>(H33-[2]与16年同期销量比较!E30)/[2]与16年同期销量比较!E30*100</f>
        <v>19.629737139338381</v>
      </c>
      <c r="J33" s="33">
        <f t="shared" si="0"/>
        <v>139568.35109999997</v>
      </c>
      <c r="K33" s="32">
        <f>(J33-[2]与16年同期销量比较!F30)/[2]与16年同期销量比较!F30*100</f>
        <v>16.341906225695237</v>
      </c>
      <c r="L33" s="33">
        <f t="shared" si="1"/>
        <v>594397.70570000005</v>
      </c>
      <c r="M33" s="32">
        <f>(L33-[2]与16年同期销量比较!I30)/[2]与16年同期销量比较!I30*100</f>
        <v>6.2289472690690273</v>
      </c>
    </row>
    <row r="34" spans="1:13">
      <c r="A34" s="29" t="s">
        <v>92</v>
      </c>
      <c r="B34" s="30">
        <v>41792.1322</v>
      </c>
      <c r="C34" s="32">
        <f>(B34-[2]与16年同期销量比较!B31)/[2]与16年同期销量比较!B31*100</f>
        <v>13.46598556158588</v>
      </c>
      <c r="D34" s="30">
        <v>206350.47330000001</v>
      </c>
      <c r="E34" s="32">
        <f>(D34-[2]与16年同期销量比较!C31)/[2]与16年同期销量比较!C31*100</f>
        <v>20.600854051969009</v>
      </c>
      <c r="F34" s="30">
        <v>24215.251500000002</v>
      </c>
      <c r="G34" s="32">
        <f>(F34-[2]与16年同期销量比较!D31)/[2]与16年同期销量比较!D31*100</f>
        <v>15.225137134927774</v>
      </c>
      <c r="H34" s="30">
        <v>115504.41780000001</v>
      </c>
      <c r="I34" s="32">
        <f>(H34-[2]与16年同期销量比较!E31)/[2]与16年同期销量比较!E31*100</f>
        <v>17.643816723492883</v>
      </c>
      <c r="J34" s="33">
        <f t="shared" si="0"/>
        <v>66007.383700000006</v>
      </c>
      <c r="K34" s="32">
        <f>(J34-[2]与16年同期销量比较!F31)/[2]与16年同期销量比较!F31*100</f>
        <v>14.105068803200197</v>
      </c>
      <c r="L34" s="33">
        <f t="shared" si="1"/>
        <v>321854.89110000001</v>
      </c>
      <c r="M34" s="32">
        <f>(L34-[2]与16年同期销量比较!I31)/[2]与16年同期销量比较!I31*100</f>
        <v>19.522710434505829</v>
      </c>
    </row>
    <row r="35" spans="1:13">
      <c r="A35" s="29" t="s">
        <v>93</v>
      </c>
      <c r="B35" s="30">
        <v>14411.716</v>
      </c>
      <c r="C35" s="32">
        <f>(B35-[2]与16年同期销量比较!B32)/[2]与16年同期销量比较!B32*100</f>
        <v>-1.8200571160742431</v>
      </c>
      <c r="D35" s="30">
        <v>62180.900199999996</v>
      </c>
      <c r="E35" s="32">
        <f>(D35-[2]与16年同期销量比较!C32)/[2]与16年同期销量比较!C32*100</f>
        <v>6.4117001889473419</v>
      </c>
      <c r="F35" s="30">
        <v>7088.4401000000007</v>
      </c>
      <c r="G35" s="32">
        <f>(F35-[2]与16年同期销量比较!D32)/[2]与16年同期销量比较!D32*100</f>
        <v>36.948444102025896</v>
      </c>
      <c r="H35" s="30">
        <v>28959.406900000005</v>
      </c>
      <c r="I35" s="32">
        <f>(H35-[2]与16年同期销量比较!E32)/[2]与16年同期销量比较!E32*100</f>
        <v>31.099912311557041</v>
      </c>
      <c r="J35" s="33">
        <f t="shared" si="0"/>
        <v>21500.1561</v>
      </c>
      <c r="K35" s="32">
        <f>(J35-[2]与16年同期销量比较!F32)/[2]与16年同期销量比较!F32*100</f>
        <v>8.2865526650570125</v>
      </c>
      <c r="L35" s="33">
        <f t="shared" si="1"/>
        <v>91140.307100000005</v>
      </c>
      <c r="M35" s="32">
        <f>(L35-[2]与16年同期销量比较!I32)/[2]与16年同期销量比较!I32*100</f>
        <v>13.184253383842609</v>
      </c>
    </row>
    <row r="36" spans="1:13">
      <c r="A36" s="29" t="s">
        <v>94</v>
      </c>
      <c r="B36" s="30">
        <v>14845.4043</v>
      </c>
      <c r="C36" s="32">
        <f>(B36-[2]与16年同期销量比较!B33)/[2]与16年同期销量比较!B33*100</f>
        <v>4.0846361378745613</v>
      </c>
      <c r="D36" s="30">
        <v>72578.219599999997</v>
      </c>
      <c r="E36" s="32">
        <f>(D36-[2]与16年同期销量比较!C33)/[2]与16年同期销量比较!C33*100</f>
        <v>9.1071031699262193</v>
      </c>
      <c r="F36" s="30">
        <v>11130.494499999999</v>
      </c>
      <c r="G36" s="32">
        <f>(F36-[2]与16年同期销量比较!D33)/[2]与16年同期销量比较!D33*100</f>
        <v>22.753609490582992</v>
      </c>
      <c r="H36" s="30">
        <v>46708.485200000003</v>
      </c>
      <c r="I36" s="32">
        <f>(H36-[2]与16年同期销量比较!E33)/[2]与16年同期销量比较!E33*100</f>
        <v>19.122554338281038</v>
      </c>
      <c r="J36" s="33">
        <f t="shared" si="0"/>
        <v>25975.898799999999</v>
      </c>
      <c r="K36" s="32">
        <f>(J36-[2]与16年同期销量比较!F33)/[2]与16年同期销量比较!F33*100</f>
        <v>11.340394234657387</v>
      </c>
      <c r="L36" s="33">
        <f t="shared" si="1"/>
        <v>119286.70480000001</v>
      </c>
      <c r="M36" s="32">
        <f>(L36-[2]与16年同期销量比较!I33)/[2]与16年同期销量比较!I33*100</f>
        <v>12.821357007578237</v>
      </c>
    </row>
    <row r="37" spans="1:13">
      <c r="A37" s="29" t="s">
        <v>95</v>
      </c>
      <c r="B37" s="30">
        <v>36740.041499999999</v>
      </c>
      <c r="C37" s="32">
        <f>(B37-[2]与16年同期销量比较!B34)/[2]与16年同期销量比较!B34*100</f>
        <v>-3.8689901179317405</v>
      </c>
      <c r="D37" s="30">
        <v>204338.3138</v>
      </c>
      <c r="E37" s="32">
        <f>(D37-[2]与16年同期销量比较!C34)/[2]与16年同期销量比较!C34*100</f>
        <v>11.154515571144122</v>
      </c>
      <c r="F37" s="30">
        <v>33264.608899999999</v>
      </c>
      <c r="G37" s="32">
        <f>(F37-[2]与16年同期销量比较!D34)/[2]与16年同期销量比较!D34*100</f>
        <v>36.447910864195308</v>
      </c>
      <c r="H37" s="30">
        <v>130539.04220000001</v>
      </c>
      <c r="I37" s="32">
        <f>(H37-[2]与16年同期销量比较!E34)/[2]与16年同期销量比较!E34*100</f>
        <v>15.383002212314272</v>
      </c>
      <c r="J37" s="33">
        <f t="shared" si="0"/>
        <v>70004.650399999999</v>
      </c>
      <c r="K37" s="32">
        <f>(J37-[2]与16年同期销量比较!F34)/[2]与16年同期销量比较!F34*100</f>
        <v>11.832623882347118</v>
      </c>
      <c r="L37" s="33">
        <f t="shared" si="1"/>
        <v>334877.35600000003</v>
      </c>
      <c r="M37" s="32">
        <f>(L37-[2]与16年同期销量比较!I34)/[2]与16年同期销量比较!I34*100</f>
        <v>12.765434803790676</v>
      </c>
    </row>
    <row r="38" spans="1:13">
      <c r="A38" s="29" t="s">
        <v>96</v>
      </c>
      <c r="B38" s="30">
        <f>SUM(B7:B37)</f>
        <v>1822712.0204000003</v>
      </c>
      <c r="C38" s="32">
        <f>(B38-[2]与16年同期销量比较!B35)/[2]与16年同期销量比较!B35*100</f>
        <v>-0.80017703571186682</v>
      </c>
      <c r="D38" s="30">
        <f>SUM(D7:D37)</f>
        <v>8828879.8736999985</v>
      </c>
      <c r="E38" s="32">
        <f>(D38-[2]与16年同期销量比较!C35)/[2]与16年同期销量比较!C35*100</f>
        <v>2.7760124379641695</v>
      </c>
      <c r="F38" s="30">
        <f>SUM(F7:F37)</f>
        <v>1946756.1538130001</v>
      </c>
      <c r="G38" s="32">
        <f>(F38-[2]与16年同期销量比较!D35)/[2]与16年同期销量比较!D35*100</f>
        <v>19.83647483951524</v>
      </c>
      <c r="H38" s="30">
        <f>SUM(H7:H37)</f>
        <v>8289869.8976950003</v>
      </c>
      <c r="I38" s="32">
        <f>(H38-[2]与16年同期销量比较!E35)/[2]与16年同期销量比较!E35*100</f>
        <v>11.441306515237024</v>
      </c>
      <c r="J38" s="33">
        <f t="shared" si="0"/>
        <v>3769468.1742130006</v>
      </c>
      <c r="K38" s="32">
        <f>(J38-[2]与16年同期销量比较!F35)/[2]与16年同期销量比较!F35*100</f>
        <v>8.8835847802588876</v>
      </c>
      <c r="L38" s="33">
        <f t="shared" si="1"/>
        <v>17118749.771394998</v>
      </c>
      <c r="M38" s="32">
        <f>(L38-[2]与16年同期销量比较!I35)/[2]与16年同期销量比较!I35*100</f>
        <v>6.7973762487185425</v>
      </c>
    </row>
    <row r="41" spans="1:13">
      <c r="E41" s="30"/>
    </row>
  </sheetData>
  <mergeCells count="18"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B5:B6"/>
    <mergeCell ref="D5:D6"/>
    <mergeCell ref="F5:F6"/>
    <mergeCell ref="H5:H6"/>
    <mergeCell ref="J5:J6"/>
    <mergeCell ref="L5:L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2017-06-26T06:40:01Z</dcterms:modified>
</cp:coreProperties>
</file>