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 activeTab="2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24519"/>
</workbook>
</file>

<file path=xl/calcChain.xml><?xml version="1.0" encoding="utf-8"?>
<calcChain xmlns="http://schemas.openxmlformats.org/spreadsheetml/2006/main">
  <c r="H38" i="3"/>
  <c r="I38" s="1"/>
  <c r="F38"/>
  <c r="G38" s="1"/>
  <c r="D38"/>
  <c r="L38" s="1"/>
  <c r="M38" s="1"/>
  <c r="B38"/>
  <c r="J38" s="1"/>
  <c r="K38" s="1"/>
  <c r="L37"/>
  <c r="M37" s="1"/>
  <c r="J37"/>
  <c r="K37" s="1"/>
  <c r="I37"/>
  <c r="G37"/>
  <c r="E37"/>
  <c r="C37"/>
  <c r="L36"/>
  <c r="M36" s="1"/>
  <c r="J36"/>
  <c r="K36" s="1"/>
  <c r="I36"/>
  <c r="G36"/>
  <c r="E36"/>
  <c r="C36"/>
  <c r="L35"/>
  <c r="M35" s="1"/>
  <c r="J35"/>
  <c r="K35" s="1"/>
  <c r="I35"/>
  <c r="G35"/>
  <c r="E35"/>
  <c r="C35"/>
  <c r="L34"/>
  <c r="M34" s="1"/>
  <c r="J34"/>
  <c r="K34" s="1"/>
  <c r="I34"/>
  <c r="G34"/>
  <c r="E34"/>
  <c r="C34"/>
  <c r="L33"/>
  <c r="M33" s="1"/>
  <c r="J33"/>
  <c r="K33" s="1"/>
  <c r="I33"/>
  <c r="G33"/>
  <c r="E33"/>
  <c r="C33"/>
  <c r="L32"/>
  <c r="M32" s="1"/>
  <c r="J32"/>
  <c r="K32" s="1"/>
  <c r="I32"/>
  <c r="G32"/>
  <c r="E32"/>
  <c r="C32"/>
  <c r="L31"/>
  <c r="M31" s="1"/>
  <c r="J31"/>
  <c r="K31" s="1"/>
  <c r="I31"/>
  <c r="G31"/>
  <c r="E31"/>
  <c r="C31"/>
  <c r="L30"/>
  <c r="M30" s="1"/>
  <c r="J30"/>
  <c r="K30" s="1"/>
  <c r="I30"/>
  <c r="G30"/>
  <c r="E30"/>
  <c r="C30"/>
  <c r="L29"/>
  <c r="M29" s="1"/>
  <c r="J29"/>
  <c r="K29" s="1"/>
  <c r="I29"/>
  <c r="G29"/>
  <c r="E29"/>
  <c r="C29"/>
  <c r="L28"/>
  <c r="M28" s="1"/>
  <c r="J28"/>
  <c r="K28" s="1"/>
  <c r="I28"/>
  <c r="G28"/>
  <c r="E28"/>
  <c r="C28"/>
  <c r="L27"/>
  <c r="M27" s="1"/>
  <c r="J27"/>
  <c r="K27" s="1"/>
  <c r="I27"/>
  <c r="G27"/>
  <c r="E27"/>
  <c r="C27"/>
  <c r="L26"/>
  <c r="M26" s="1"/>
  <c r="J26"/>
  <c r="K26" s="1"/>
  <c r="I26"/>
  <c r="G26"/>
  <c r="E26"/>
  <c r="C26"/>
  <c r="L25"/>
  <c r="M25" s="1"/>
  <c r="J25"/>
  <c r="K25" s="1"/>
  <c r="I25"/>
  <c r="G25"/>
  <c r="E25"/>
  <c r="C25"/>
  <c r="L24"/>
  <c r="M24" s="1"/>
  <c r="J24"/>
  <c r="K24" s="1"/>
  <c r="I24"/>
  <c r="G24"/>
  <c r="E24"/>
  <c r="C24"/>
  <c r="L23"/>
  <c r="M23" s="1"/>
  <c r="J23"/>
  <c r="K23" s="1"/>
  <c r="I23"/>
  <c r="G23"/>
  <c r="E23"/>
  <c r="C23"/>
  <c r="L22"/>
  <c r="M22" s="1"/>
  <c r="J22"/>
  <c r="K22" s="1"/>
  <c r="I22"/>
  <c r="G22"/>
  <c r="E22"/>
  <c r="C22"/>
  <c r="L21"/>
  <c r="M21" s="1"/>
  <c r="J21"/>
  <c r="K21" s="1"/>
  <c r="I21"/>
  <c r="G21"/>
  <c r="E21"/>
  <c r="C21"/>
  <c r="L20"/>
  <c r="M20" s="1"/>
  <c r="J20"/>
  <c r="K20" s="1"/>
  <c r="I20"/>
  <c r="G20"/>
  <c r="E20"/>
  <c r="C20"/>
  <c r="L19"/>
  <c r="M19" s="1"/>
  <c r="J19"/>
  <c r="K19" s="1"/>
  <c r="I19"/>
  <c r="G19"/>
  <c r="E19"/>
  <c r="C19"/>
  <c r="L18"/>
  <c r="M18" s="1"/>
  <c r="J18"/>
  <c r="K18" s="1"/>
  <c r="I18"/>
  <c r="G18"/>
  <c r="E18"/>
  <c r="C18"/>
  <c r="L17"/>
  <c r="M17" s="1"/>
  <c r="J17"/>
  <c r="K17" s="1"/>
  <c r="I17"/>
  <c r="G17"/>
  <c r="E17"/>
  <c r="C17"/>
  <c r="L16"/>
  <c r="M16" s="1"/>
  <c r="J16"/>
  <c r="K16" s="1"/>
  <c r="I16"/>
  <c r="G16"/>
  <c r="E16"/>
  <c r="C16"/>
  <c r="L15"/>
  <c r="M15" s="1"/>
  <c r="J15"/>
  <c r="K15" s="1"/>
  <c r="I15"/>
  <c r="G15"/>
  <c r="E15"/>
  <c r="C15"/>
  <c r="L14"/>
  <c r="M14" s="1"/>
  <c r="J14"/>
  <c r="K14" s="1"/>
  <c r="I14"/>
  <c r="G14"/>
  <c r="E14"/>
  <c r="C14"/>
  <c r="L13"/>
  <c r="M13" s="1"/>
  <c r="J13"/>
  <c r="K13" s="1"/>
  <c r="I13"/>
  <c r="G13"/>
  <c r="E13"/>
  <c r="C13"/>
  <c r="L12"/>
  <c r="M12" s="1"/>
  <c r="J12"/>
  <c r="K12" s="1"/>
  <c r="I12"/>
  <c r="G12"/>
  <c r="E12"/>
  <c r="C12"/>
  <c r="L11"/>
  <c r="M11" s="1"/>
  <c r="J11"/>
  <c r="K11" s="1"/>
  <c r="I11"/>
  <c r="G11"/>
  <c r="E11"/>
  <c r="C11"/>
  <c r="L10"/>
  <c r="M10" s="1"/>
  <c r="J10"/>
  <c r="K10" s="1"/>
  <c r="I10"/>
  <c r="G10"/>
  <c r="E10"/>
  <c r="C10"/>
  <c r="L9"/>
  <c r="M9" s="1"/>
  <c r="J9"/>
  <c r="K9" s="1"/>
  <c r="I9"/>
  <c r="G9"/>
  <c r="E9"/>
  <c r="C9"/>
  <c r="L8"/>
  <c r="M8" s="1"/>
  <c r="J8"/>
  <c r="K8" s="1"/>
  <c r="I8"/>
  <c r="G8"/>
  <c r="E8"/>
  <c r="C8"/>
  <c r="L7"/>
  <c r="M7" s="1"/>
  <c r="J7"/>
  <c r="K7" s="1"/>
  <c r="I7"/>
  <c r="G7"/>
  <c r="E7"/>
  <c r="C7"/>
  <c r="G21" i="2"/>
  <c r="F21"/>
  <c r="H21" s="1"/>
  <c r="C21"/>
  <c r="B21"/>
  <c r="E21" s="1"/>
  <c r="G20"/>
  <c r="F20"/>
  <c r="H20" s="1"/>
  <c r="C20"/>
  <c r="B20"/>
  <c r="D20" s="1"/>
  <c r="G19"/>
  <c r="F19"/>
  <c r="H19" s="1"/>
  <c r="C19"/>
  <c r="B19"/>
  <c r="E19" s="1"/>
  <c r="G18"/>
  <c r="F18"/>
  <c r="H18" s="1"/>
  <c r="C18"/>
  <c r="B18"/>
  <c r="D18" s="1"/>
  <c r="G17"/>
  <c r="F17"/>
  <c r="H17" s="1"/>
  <c r="C17"/>
  <c r="B17"/>
  <c r="E17" s="1"/>
  <c r="C16"/>
  <c r="H15"/>
  <c r="E15"/>
  <c r="D15"/>
  <c r="H14"/>
  <c r="E14"/>
  <c r="D14"/>
  <c r="H13"/>
  <c r="E13"/>
  <c r="D13"/>
  <c r="H12"/>
  <c r="E12"/>
  <c r="D12"/>
  <c r="G11"/>
  <c r="F11"/>
  <c r="H11" s="1"/>
  <c r="C11"/>
  <c r="B11"/>
  <c r="E11" s="1"/>
  <c r="H10"/>
  <c r="E10"/>
  <c r="D10"/>
  <c r="H9"/>
  <c r="E9"/>
  <c r="D9"/>
  <c r="H8"/>
  <c r="E8"/>
  <c r="D8"/>
  <c r="H7"/>
  <c r="E7"/>
  <c r="D7"/>
  <c r="G6"/>
  <c r="G16" s="1"/>
  <c r="F6"/>
  <c r="F16" s="1"/>
  <c r="C6"/>
  <c r="B6"/>
  <c r="B16" s="1"/>
  <c r="K18" i="1"/>
  <c r="J18"/>
  <c r="I18"/>
  <c r="H18"/>
  <c r="E18"/>
  <c r="D18"/>
  <c r="C18"/>
  <c r="B18"/>
  <c r="L11"/>
  <c r="F11"/>
  <c r="N11" s="1"/>
  <c r="L10"/>
  <c r="F10"/>
  <c r="N10" s="1"/>
  <c r="L9"/>
  <c r="F9"/>
  <c r="N9" s="1"/>
  <c r="L8"/>
  <c r="F8"/>
  <c r="N8" s="1"/>
  <c r="L7"/>
  <c r="F7"/>
  <c r="N7" s="1"/>
  <c r="M6"/>
  <c r="M7" s="1"/>
  <c r="M8" s="1"/>
  <c r="M9" s="1"/>
  <c r="M10" s="1"/>
  <c r="M11" s="1"/>
  <c r="L6"/>
  <c r="L18" s="1"/>
  <c r="G6"/>
  <c r="G7" s="1"/>
  <c r="G8" s="1"/>
  <c r="G9" s="1"/>
  <c r="G10" s="1"/>
  <c r="G11" s="1"/>
  <c r="F6"/>
  <c r="F18" s="1"/>
  <c r="C38" i="3" l="1"/>
  <c r="E38"/>
  <c r="D16" i="2"/>
  <c r="E16"/>
  <c r="H16"/>
  <c r="E6"/>
  <c r="D11"/>
  <c r="D17"/>
  <c r="E18"/>
  <c r="D19"/>
  <c r="E20"/>
  <c r="D21"/>
  <c r="D6"/>
  <c r="H6"/>
  <c r="N6" i="1"/>
  <c r="N18" s="1"/>
</calcChain>
</file>

<file path=xl/sharedStrings.xml><?xml version="1.0" encoding="utf-8"?>
<sst xmlns="http://schemas.openxmlformats.org/spreadsheetml/2006/main" count="124" uniqueCount="95">
  <si>
    <t>附件1：</t>
    <phoneticPr fontId="6" type="noConversion"/>
  </si>
  <si>
    <r>
      <t>2017</t>
    </r>
    <r>
      <rPr>
        <sz val="16"/>
        <rFont val="黑体"/>
        <family val="3"/>
        <charset val="134"/>
      </rPr>
      <t>年</t>
    </r>
    <r>
      <rPr>
        <sz val="16"/>
        <rFont val="Times New Roman"/>
        <family val="1"/>
      </rPr>
      <t>6</t>
    </r>
    <r>
      <rPr>
        <sz val="16"/>
        <rFont val="黑体"/>
        <family val="3"/>
        <charset val="134"/>
      </rPr>
      <t>月全国彩票销售情况表</t>
    </r>
    <phoneticPr fontId="6" type="noConversion"/>
  </si>
  <si>
    <r>
      <t xml:space="preserve"> </t>
    </r>
    <r>
      <rPr>
        <sz val="10"/>
        <rFont val="宋体"/>
        <family val="3"/>
        <charset val="134"/>
      </rPr>
      <t>单位：亿元</t>
    </r>
    <phoneticPr fontId="6" type="noConversion"/>
  </si>
  <si>
    <r>
      <t>月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份</t>
    </r>
    <phoneticPr fontId="6" type="noConversion"/>
  </si>
  <si>
    <t>福利彩票</t>
    <phoneticPr fontId="6" type="noConversion"/>
  </si>
  <si>
    <t xml:space="preserve">    体育彩票</t>
    <phoneticPr fontId="6" type="noConversion"/>
  </si>
  <si>
    <r>
      <t>合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计</t>
    </r>
    <phoneticPr fontId="6" type="noConversion"/>
  </si>
  <si>
    <t>乐透数字型</t>
    <phoneticPr fontId="6" type="noConversion"/>
  </si>
  <si>
    <t>即开型</t>
    <phoneticPr fontId="6" type="noConversion"/>
  </si>
  <si>
    <t>视频型</t>
    <phoneticPr fontId="6" type="noConversion"/>
  </si>
  <si>
    <t>基诺型</t>
    <phoneticPr fontId="6" type="noConversion"/>
  </si>
  <si>
    <r>
      <t>小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计</t>
    </r>
    <phoneticPr fontId="6" type="noConversion"/>
  </si>
  <si>
    <t>1至本月累计</t>
    <phoneticPr fontId="6" type="noConversion"/>
  </si>
  <si>
    <t>竞猜型</t>
    <phoneticPr fontId="6" type="noConversion"/>
  </si>
  <si>
    <r>
      <t xml:space="preserve">1    </t>
    </r>
    <r>
      <rPr>
        <sz val="10"/>
        <rFont val="宋体"/>
        <family val="3"/>
        <charset val="134"/>
      </rPr>
      <t>月</t>
    </r>
    <phoneticPr fontId="6" type="noConversion"/>
  </si>
  <si>
    <r>
      <t xml:space="preserve">2     </t>
    </r>
    <r>
      <rPr>
        <sz val="10"/>
        <rFont val="宋体"/>
        <family val="3"/>
        <charset val="134"/>
      </rPr>
      <t>月</t>
    </r>
    <phoneticPr fontId="6" type="noConversion"/>
  </si>
  <si>
    <r>
      <t xml:space="preserve">3     </t>
    </r>
    <r>
      <rPr>
        <sz val="10"/>
        <rFont val="宋体"/>
        <family val="3"/>
        <charset val="134"/>
      </rPr>
      <t>月</t>
    </r>
    <phoneticPr fontId="6" type="noConversion"/>
  </si>
  <si>
    <r>
      <t xml:space="preserve">4    </t>
    </r>
    <r>
      <rPr>
        <sz val="10"/>
        <rFont val="宋体"/>
        <family val="3"/>
        <charset val="134"/>
      </rPr>
      <t>月</t>
    </r>
  </si>
  <si>
    <r>
      <t xml:space="preserve">5    </t>
    </r>
    <r>
      <rPr>
        <sz val="10"/>
        <rFont val="宋体"/>
        <family val="3"/>
        <charset val="134"/>
      </rPr>
      <t>月</t>
    </r>
  </si>
  <si>
    <r>
      <t xml:space="preserve">6    </t>
    </r>
    <r>
      <rPr>
        <sz val="10"/>
        <rFont val="宋体"/>
        <family val="3"/>
        <charset val="134"/>
      </rPr>
      <t>月</t>
    </r>
  </si>
  <si>
    <r>
      <t xml:space="preserve">7    </t>
    </r>
    <r>
      <rPr>
        <sz val="10"/>
        <rFont val="宋体"/>
        <family val="3"/>
        <charset val="134"/>
      </rPr>
      <t>月</t>
    </r>
  </si>
  <si>
    <r>
      <t xml:space="preserve">8    </t>
    </r>
    <r>
      <rPr>
        <sz val="10"/>
        <rFont val="宋体"/>
        <family val="3"/>
        <charset val="134"/>
      </rPr>
      <t>月</t>
    </r>
  </si>
  <si>
    <r>
      <t xml:space="preserve">9    </t>
    </r>
    <r>
      <rPr>
        <sz val="10"/>
        <rFont val="宋体"/>
        <family val="3"/>
        <charset val="134"/>
      </rPr>
      <t>月</t>
    </r>
  </si>
  <si>
    <r>
      <t xml:space="preserve">10    </t>
    </r>
    <r>
      <rPr>
        <sz val="10"/>
        <rFont val="宋体"/>
        <family val="3"/>
        <charset val="134"/>
      </rPr>
      <t>月</t>
    </r>
  </si>
  <si>
    <r>
      <t xml:space="preserve">11    </t>
    </r>
    <r>
      <rPr>
        <sz val="10"/>
        <rFont val="宋体"/>
        <family val="3"/>
        <charset val="134"/>
      </rPr>
      <t>月</t>
    </r>
  </si>
  <si>
    <r>
      <t xml:space="preserve">12    </t>
    </r>
    <r>
      <rPr>
        <sz val="10"/>
        <rFont val="宋体"/>
        <family val="3"/>
        <charset val="134"/>
      </rPr>
      <t>月</t>
    </r>
  </si>
  <si>
    <r>
      <t>总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计</t>
    </r>
    <phoneticPr fontId="6" type="noConversion"/>
  </si>
  <si>
    <t>─</t>
  </si>
  <si>
    <t>附件2：</t>
    <phoneticPr fontId="8" type="noConversion"/>
  </si>
  <si>
    <r>
      <t xml:space="preserve">  2017</t>
    </r>
    <r>
      <rPr>
        <sz val="16"/>
        <rFont val="黑体"/>
        <family val="3"/>
        <charset val="134"/>
      </rPr>
      <t>年</t>
    </r>
    <r>
      <rPr>
        <sz val="16"/>
        <rFont val="Times New Roman"/>
        <family val="1"/>
      </rPr>
      <t>6</t>
    </r>
    <r>
      <rPr>
        <sz val="16"/>
        <rFont val="黑体"/>
        <family val="3"/>
        <charset val="134"/>
      </rPr>
      <t>月全国各类型彩票销售情况表</t>
    </r>
    <phoneticPr fontId="8" type="noConversion"/>
  </si>
  <si>
    <t>类型</t>
    <phoneticPr fontId="8" type="noConversion"/>
  </si>
  <si>
    <t>本月</t>
    <phoneticPr fontId="8" type="noConversion"/>
  </si>
  <si>
    <t>本年累计</t>
    <phoneticPr fontId="8" type="noConversion"/>
  </si>
  <si>
    <t>本年销售额</t>
    <phoneticPr fontId="8" type="noConversion"/>
  </si>
  <si>
    <t>上年销售额</t>
    <phoneticPr fontId="8" type="noConversion"/>
  </si>
  <si>
    <t>同比增长(%)</t>
    <phoneticPr fontId="8" type="noConversion"/>
  </si>
  <si>
    <t>环比增长(%)</t>
    <phoneticPr fontId="8" type="noConversion"/>
  </si>
  <si>
    <r>
      <t xml:space="preserve">    </t>
    </r>
    <r>
      <rPr>
        <b/>
        <sz val="10"/>
        <rFont val="宋体"/>
        <charset val="134"/>
      </rPr>
      <t>一、福利彩票</t>
    </r>
    <phoneticPr fontId="8" type="noConversion"/>
  </si>
  <si>
    <t xml:space="preserve">    （一）乐透数字型</t>
    <phoneticPr fontId="8" type="noConversion"/>
  </si>
  <si>
    <t xml:space="preserve">    （二）即开型</t>
    <phoneticPr fontId="8" type="noConversion"/>
  </si>
  <si>
    <t xml:space="preserve">    （三）视频型</t>
    <phoneticPr fontId="8" type="noConversion"/>
  </si>
  <si>
    <t xml:space="preserve">    （四）基诺型</t>
    <phoneticPr fontId="8" type="noConversion"/>
  </si>
  <si>
    <r>
      <t xml:space="preserve">    </t>
    </r>
    <r>
      <rPr>
        <b/>
        <sz val="10"/>
        <rFont val="宋体"/>
        <charset val="134"/>
      </rPr>
      <t>二、体育彩票</t>
    </r>
    <phoneticPr fontId="8" type="noConversion"/>
  </si>
  <si>
    <r>
      <t xml:space="preserve">         </t>
    </r>
    <r>
      <rPr>
        <sz val="10"/>
        <rFont val="宋体"/>
        <charset val="134"/>
      </rPr>
      <t>（一）乐透数字型</t>
    </r>
    <phoneticPr fontId="8" type="noConversion"/>
  </si>
  <si>
    <r>
      <t xml:space="preserve">         </t>
    </r>
    <r>
      <rPr>
        <sz val="10"/>
        <rFont val="宋体"/>
        <charset val="134"/>
      </rPr>
      <t>（二）竞猜型</t>
    </r>
    <phoneticPr fontId="8" type="noConversion"/>
  </si>
  <si>
    <r>
      <t xml:space="preserve">         </t>
    </r>
    <r>
      <rPr>
        <sz val="10"/>
        <rFont val="宋体"/>
        <charset val="134"/>
      </rPr>
      <t>（三）即开型</t>
    </r>
    <phoneticPr fontId="8" type="noConversion"/>
  </si>
  <si>
    <r>
      <t xml:space="preserve">         </t>
    </r>
    <r>
      <rPr>
        <sz val="10"/>
        <rFont val="宋体"/>
        <charset val="134"/>
      </rPr>
      <t>（四）视频型</t>
    </r>
    <phoneticPr fontId="8" type="noConversion"/>
  </si>
  <si>
    <r>
      <t xml:space="preserve">    </t>
    </r>
    <r>
      <rPr>
        <b/>
        <sz val="10"/>
        <rFont val="宋体"/>
        <charset val="134"/>
      </rPr>
      <t>三、合计</t>
    </r>
    <phoneticPr fontId="8" type="noConversion"/>
  </si>
  <si>
    <r>
      <t xml:space="preserve">          </t>
    </r>
    <r>
      <rPr>
        <sz val="10"/>
        <rFont val="宋体"/>
        <charset val="134"/>
      </rPr>
      <t>（一）乐透数字型</t>
    </r>
    <phoneticPr fontId="8" type="noConversion"/>
  </si>
  <si>
    <r>
      <t xml:space="preserve">          </t>
    </r>
    <r>
      <rPr>
        <sz val="10"/>
        <rFont val="宋体"/>
        <charset val="134"/>
      </rPr>
      <t>（二）竞猜型</t>
    </r>
    <phoneticPr fontId="8" type="noConversion"/>
  </si>
  <si>
    <r>
      <t xml:space="preserve">          </t>
    </r>
    <r>
      <rPr>
        <sz val="10"/>
        <rFont val="宋体"/>
        <charset val="134"/>
      </rPr>
      <t>（三）即开型</t>
    </r>
    <phoneticPr fontId="8" type="noConversion"/>
  </si>
  <si>
    <r>
      <t xml:space="preserve">          </t>
    </r>
    <r>
      <rPr>
        <sz val="10"/>
        <rFont val="宋体"/>
        <charset val="134"/>
      </rPr>
      <t>（四）视频型</t>
    </r>
    <phoneticPr fontId="8" type="noConversion"/>
  </si>
  <si>
    <r>
      <t xml:space="preserve">          </t>
    </r>
    <r>
      <rPr>
        <sz val="10"/>
        <rFont val="宋体"/>
        <charset val="134"/>
      </rPr>
      <t>（五）基诺型</t>
    </r>
    <phoneticPr fontId="8" type="noConversion"/>
  </si>
  <si>
    <r>
      <t>附件</t>
    </r>
    <r>
      <rPr>
        <sz val="14"/>
        <rFont val="Times New Roman"/>
        <family val="1"/>
      </rPr>
      <t xml:space="preserve">3:                                                       </t>
    </r>
    <r>
      <rPr>
        <sz val="16"/>
        <rFont val="Times New Roman"/>
        <family val="1"/>
      </rPr>
      <t xml:space="preserve"> 2017</t>
    </r>
    <r>
      <rPr>
        <sz val="16"/>
        <rFont val="黑体"/>
        <family val="3"/>
        <charset val="134"/>
      </rPr>
      <t>年</t>
    </r>
    <r>
      <rPr>
        <sz val="16"/>
        <rFont val="Times New Roman"/>
        <family val="1"/>
      </rPr>
      <t>6</t>
    </r>
    <r>
      <rPr>
        <sz val="16"/>
        <rFont val="黑体"/>
        <family val="3"/>
        <charset val="134"/>
      </rPr>
      <t>月全国各地区彩票销售情况表</t>
    </r>
    <phoneticPr fontId="8" type="noConversion"/>
  </si>
  <si>
    <t>单位：万元</t>
    <phoneticPr fontId="8" type="noConversion"/>
  </si>
  <si>
    <t>地区</t>
    <phoneticPr fontId="8" type="noConversion"/>
  </si>
  <si>
    <t>福利彩票</t>
    <phoneticPr fontId="8" type="noConversion"/>
  </si>
  <si>
    <t>体育彩票</t>
    <phoneticPr fontId="8" type="noConversion"/>
  </si>
  <si>
    <t>销售合计</t>
    <phoneticPr fontId="8" type="noConversion"/>
  </si>
  <si>
    <t>销售额</t>
  </si>
  <si>
    <t>比上年同</t>
    <phoneticPr fontId="8" type="noConversion"/>
  </si>
  <si>
    <t>销售额</t>
    <phoneticPr fontId="8" type="noConversion"/>
  </si>
  <si>
    <t>期增长%</t>
    <phoneticPr fontId="8" type="noConversion"/>
  </si>
  <si>
    <t>北京</t>
    <phoneticPr fontId="8" type="noConversion"/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</si>
  <si>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</si>
  <si>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</si>
  <si>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</si>
  <si>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</si>
  <si>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</si>
  <si>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</si>
  <si>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</si>
  <si>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</si>
  <si>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</si>
  <si>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</si>
  <si>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</si>
  <si>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</si>
  <si>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</si>
  <si>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</si>
  <si>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</si>
  <si>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</si>
  <si>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</si>
  <si>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</si>
  <si>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</si>
  <si>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</si>
  <si>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</si>
  <si>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</si>
  <si>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</si>
  <si>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</si>
  <si>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</si>
  <si>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</si>
  <si>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</si>
  <si>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</si>
  <si>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</si>
  <si>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</si>
  <si>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总计</t>
    <phoneticPr fontId="8" type="noConversion"/>
  </si>
</sst>
</file>

<file path=xl/styles.xml><?xml version="1.0" encoding="utf-8"?>
<styleSheet xmlns="http://schemas.openxmlformats.org/spreadsheetml/2006/main">
  <numFmts count="7">
    <numFmt numFmtId="176" formatCode="0.0000_);[Red]\(0.0000\)"/>
    <numFmt numFmtId="177" formatCode="0.0000"/>
    <numFmt numFmtId="178" formatCode="0.00_ "/>
    <numFmt numFmtId="179" formatCode="0.00_);[Red]\(0.00\)"/>
    <numFmt numFmtId="180" formatCode="0.0%"/>
    <numFmt numFmtId="181" formatCode="0.0000_ "/>
    <numFmt numFmtId="182" formatCode="0.0_ "/>
  </numFmts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name val="黑体"/>
      <family val="3"/>
      <charset val="134"/>
    </font>
    <font>
      <sz val="16"/>
      <name val="Times New Roman"/>
      <family val="1"/>
    </font>
    <font>
      <sz val="16"/>
      <name val="黑体"/>
      <family val="3"/>
      <charset val="134"/>
    </font>
    <font>
      <sz val="10"/>
      <name val="Times New Roman"/>
      <family val="1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charset val="134"/>
    </font>
    <font>
      <sz val="10"/>
      <name val="黑体"/>
      <family val="3"/>
      <charset val="134"/>
    </font>
    <font>
      <sz val="10"/>
      <name val="宋体"/>
      <charset val="134"/>
    </font>
    <font>
      <b/>
      <sz val="10"/>
      <name val="Times New Roman"/>
      <family val="1"/>
    </font>
    <font>
      <b/>
      <sz val="10"/>
      <name val="宋体"/>
      <charset val="134"/>
    </font>
    <font>
      <sz val="14"/>
      <name val="Times New Roman"/>
      <family val="1"/>
    </font>
    <font>
      <sz val="11"/>
      <name val="Times New Roman"/>
      <family val="1"/>
    </font>
    <font>
      <sz val="1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Fill="1">
      <alignment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179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78" fontId="3" fillId="0" borderId="0" xfId="0" applyNumberFormat="1" applyFont="1" applyFill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10" fontId="9" fillId="0" borderId="8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0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176" fontId="10" fillId="0" borderId="1" xfId="0" applyNumberFormat="1" applyFont="1" applyFill="1" applyBorder="1" applyAlignment="1">
      <alignment horizontal="center" vertical="center"/>
    </xf>
    <xf numFmtId="180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181" fontId="10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77" fontId="10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178" fontId="14" fillId="0" borderId="0" xfId="0" applyNumberFormat="1" applyFont="1" applyFill="1" applyAlignment="1">
      <alignment horizontal="left"/>
    </xf>
    <xf numFmtId="182" fontId="14" fillId="0" borderId="0" xfId="0" applyNumberFormat="1" applyFont="1" applyFill="1" applyAlignment="1">
      <alignment horizontal="left"/>
    </xf>
    <xf numFmtId="0" fontId="15" fillId="0" borderId="8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178" fontId="10" fillId="0" borderId="1" xfId="0" applyNumberFormat="1" applyFont="1" applyFill="1" applyBorder="1" applyAlignment="1">
      <alignment horizontal="center" vertical="center"/>
    </xf>
    <xf numFmtId="182" fontId="10" fillId="0" borderId="2" xfId="0" applyNumberFormat="1" applyFont="1" applyFill="1" applyBorder="1" applyAlignment="1">
      <alignment horizontal="center" vertical="center"/>
    </xf>
    <xf numFmtId="178" fontId="10" fillId="0" borderId="2" xfId="0" applyNumberFormat="1" applyFont="1" applyFill="1" applyBorder="1" applyAlignment="1">
      <alignment horizontal="center" vertical="center"/>
    </xf>
    <xf numFmtId="182" fontId="10" fillId="0" borderId="6" xfId="0" applyNumberFormat="1" applyFont="1" applyFill="1" applyBorder="1" applyAlignment="1">
      <alignment horizontal="center" vertical="center"/>
    </xf>
    <xf numFmtId="178" fontId="10" fillId="0" borderId="6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 applyProtection="1">
      <alignment horizontal="center" vertical="top" wrapText="1"/>
      <protection locked="0"/>
    </xf>
    <xf numFmtId="182" fontId="5" fillId="2" borderId="1" xfId="0" applyNumberFormat="1" applyFont="1" applyFill="1" applyBorder="1" applyAlignment="1">
      <alignment horizontal="center" vertical="center"/>
    </xf>
    <xf numFmtId="182" fontId="5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  <sheetName val="上月"/>
    </sheetNames>
    <sheetDataSet>
      <sheetData sheetId="0"/>
      <sheetData sheetId="1">
        <row r="2">
          <cell r="B2">
            <v>182.27120205</v>
          </cell>
        </row>
        <row r="3">
          <cell r="B3">
            <v>131.16829376000001</v>
          </cell>
        </row>
        <row r="4">
          <cell r="B4">
            <v>11.310618949999999</v>
          </cell>
        </row>
        <row r="5">
          <cell r="B5">
            <v>39.629383240000003</v>
          </cell>
        </row>
        <row r="6">
          <cell r="B6">
            <v>0.1629061</v>
          </cell>
        </row>
        <row r="7">
          <cell r="B7">
            <v>194.67561538130002</v>
          </cell>
        </row>
        <row r="8">
          <cell r="B8">
            <v>95.575432840000005</v>
          </cell>
        </row>
        <row r="9">
          <cell r="B9">
            <v>88.042610400000001</v>
          </cell>
        </row>
        <row r="10">
          <cell r="B10">
            <v>11.0509905133</v>
          </cell>
        </row>
        <row r="11">
          <cell r="B11">
            <v>6.581628E-3</v>
          </cell>
        </row>
        <row r="12">
          <cell r="B12">
            <v>376.94681743130002</v>
          </cell>
        </row>
        <row r="13">
          <cell r="B13">
            <v>226.7437266</v>
          </cell>
        </row>
        <row r="14">
          <cell r="B14">
            <v>88.042610400000001</v>
          </cell>
        </row>
        <row r="15">
          <cell r="B15">
            <v>22.361609463299999</v>
          </cell>
        </row>
        <row r="16">
          <cell r="B16">
            <v>39.635964868000002</v>
          </cell>
        </row>
        <row r="17">
          <cell r="B17">
            <v>0.1629061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计算"/>
      <sheetName val="与16年同期销量比较"/>
      <sheetName val="图1"/>
      <sheetName val="Sheet1"/>
    </sheetNames>
    <sheetDataSet>
      <sheetData sheetId="0"/>
      <sheetData sheetId="1">
        <row r="4">
          <cell r="B4">
            <v>38362.080000000002</v>
          </cell>
          <cell r="C4">
            <v>244439.29</v>
          </cell>
          <cell r="D4">
            <v>51652.436600000001</v>
          </cell>
          <cell r="E4">
            <v>273421.1225</v>
          </cell>
          <cell r="F4">
            <v>90014.516600000003</v>
          </cell>
          <cell r="I4">
            <v>517860.41249999998</v>
          </cell>
        </row>
        <row r="5">
          <cell r="B5">
            <v>30770.87</v>
          </cell>
          <cell r="C5">
            <v>194816.89</v>
          </cell>
          <cell r="D5">
            <v>28654.1646</v>
          </cell>
          <cell r="E5">
            <v>161756.09339999998</v>
          </cell>
          <cell r="F5">
            <v>59425.034599999999</v>
          </cell>
          <cell r="I5">
            <v>356572.98340000003</v>
          </cell>
        </row>
        <row r="6">
          <cell r="B6">
            <v>48231.48</v>
          </cell>
          <cell r="C6">
            <v>331521.43</v>
          </cell>
          <cell r="D6">
            <v>105445.14599999999</v>
          </cell>
          <cell r="E6">
            <v>547926.53489999997</v>
          </cell>
          <cell r="F6">
            <v>153676.62599999999</v>
          </cell>
          <cell r="I6">
            <v>879447.96490000002</v>
          </cell>
        </row>
        <row r="7">
          <cell r="B7">
            <v>35270.629999999997</v>
          </cell>
          <cell r="C7">
            <v>211521.61</v>
          </cell>
          <cell r="D7">
            <v>19790.017999999996</v>
          </cell>
          <cell r="E7">
            <v>103699.20479999999</v>
          </cell>
          <cell r="F7">
            <v>55060.647999999994</v>
          </cell>
          <cell r="I7">
            <v>315220.81479999999</v>
          </cell>
        </row>
        <row r="8">
          <cell r="B8">
            <v>42606.28</v>
          </cell>
          <cell r="C8">
            <v>307045.95</v>
          </cell>
          <cell r="D8">
            <v>39623.863899999997</v>
          </cell>
          <cell r="E8">
            <v>231949.06169999996</v>
          </cell>
          <cell r="F8">
            <v>82230.143899999995</v>
          </cell>
          <cell r="I8">
            <v>538995.01169999992</v>
          </cell>
        </row>
        <row r="9">
          <cell r="B9">
            <v>86767.13</v>
          </cell>
          <cell r="C9">
            <v>571074.76</v>
          </cell>
          <cell r="D9">
            <v>54218.532200000001</v>
          </cell>
          <cell r="E9">
            <v>294394.01670000004</v>
          </cell>
          <cell r="F9">
            <v>140985.66220000002</v>
          </cell>
          <cell r="I9">
            <v>865468.77670000005</v>
          </cell>
        </row>
        <row r="10">
          <cell r="B10">
            <v>28000.560000000001</v>
          </cell>
          <cell r="C10">
            <v>177859.56</v>
          </cell>
          <cell r="D10">
            <v>32933.872100000001</v>
          </cell>
          <cell r="E10">
            <v>198885.69700000001</v>
          </cell>
          <cell r="F10">
            <v>60934.432100000005</v>
          </cell>
          <cell r="I10">
            <v>376745.25699999998</v>
          </cell>
        </row>
        <row r="11">
          <cell r="B11">
            <v>38395.279999999999</v>
          </cell>
          <cell r="C11">
            <v>265006.78000000003</v>
          </cell>
          <cell r="D11">
            <v>46802.039599999996</v>
          </cell>
          <cell r="E11">
            <v>280935.07829999999</v>
          </cell>
          <cell r="F11">
            <v>85197.319599999988</v>
          </cell>
          <cell r="I11">
            <v>545941.85829999996</v>
          </cell>
        </row>
        <row r="12">
          <cell r="B12">
            <v>35589.730000000003</v>
          </cell>
          <cell r="C12">
            <v>216055.63</v>
          </cell>
          <cell r="D12">
            <v>25429.062100000003</v>
          </cell>
          <cell r="E12">
            <v>150705.3941</v>
          </cell>
          <cell r="F12">
            <v>61018.792100000006</v>
          </cell>
          <cell r="I12">
            <v>366761.02410000004</v>
          </cell>
        </row>
        <row r="13">
          <cell r="B13">
            <v>123452.33</v>
          </cell>
          <cell r="C13">
            <v>682745.33</v>
          </cell>
          <cell r="D13">
            <v>156386.38060200002</v>
          </cell>
          <cell r="E13">
            <v>865837.98721099994</v>
          </cell>
          <cell r="F13">
            <v>279838.71060200001</v>
          </cell>
          <cell r="I13">
            <v>1548583.3172109998</v>
          </cell>
        </row>
        <row r="14">
          <cell r="B14">
            <v>119320.1</v>
          </cell>
          <cell r="C14">
            <v>735758.35</v>
          </cell>
          <cell r="D14">
            <v>160834.30649999998</v>
          </cell>
          <cell r="E14">
            <v>620958.47119999991</v>
          </cell>
          <cell r="F14">
            <v>280154.40649999998</v>
          </cell>
          <cell r="I14">
            <v>1356716.8211999999</v>
          </cell>
        </row>
        <row r="15">
          <cell r="B15">
            <v>52031.44</v>
          </cell>
          <cell r="C15">
            <v>335915.08</v>
          </cell>
          <cell r="D15">
            <v>46582.1639</v>
          </cell>
          <cell r="E15">
            <v>261743.44869999998</v>
          </cell>
          <cell r="F15">
            <v>98613.603900000002</v>
          </cell>
          <cell r="I15">
            <v>597658.52870000002</v>
          </cell>
        </row>
        <row r="16">
          <cell r="B16">
            <v>39821.69</v>
          </cell>
          <cell r="C16">
            <v>252516.58</v>
          </cell>
          <cell r="D16">
            <v>73451.540700000012</v>
          </cell>
          <cell r="E16">
            <v>409104.783</v>
          </cell>
          <cell r="F16">
            <v>113273.23070000001</v>
          </cell>
          <cell r="I16">
            <v>661621.36300000001</v>
          </cell>
        </row>
        <row r="17">
          <cell r="B17">
            <v>21322.07</v>
          </cell>
          <cell r="C17">
            <v>132278.15</v>
          </cell>
          <cell r="D17">
            <v>28129.5337</v>
          </cell>
          <cell r="E17">
            <v>153521.75599999999</v>
          </cell>
          <cell r="F17">
            <v>49451.6037</v>
          </cell>
          <cell r="I17">
            <v>285799.90599999996</v>
          </cell>
        </row>
        <row r="18">
          <cell r="B18">
            <v>119247.01</v>
          </cell>
          <cell r="C18">
            <v>743199.78</v>
          </cell>
          <cell r="D18">
            <v>159007.79390000002</v>
          </cell>
          <cell r="E18">
            <v>831218.86180000007</v>
          </cell>
          <cell r="F18">
            <v>278254.8039</v>
          </cell>
          <cell r="I18">
            <v>1574418.6418000001</v>
          </cell>
        </row>
        <row r="19">
          <cell r="B19">
            <v>49006.03</v>
          </cell>
          <cell r="C19">
            <v>318690.71000000002</v>
          </cell>
          <cell r="D19">
            <v>97962.843299999979</v>
          </cell>
          <cell r="E19">
            <v>580556.96710000001</v>
          </cell>
          <cell r="F19">
            <v>146968.87329999998</v>
          </cell>
          <cell r="I19">
            <v>899247.67709999997</v>
          </cell>
        </row>
        <row r="20">
          <cell r="B20">
            <v>81004.160000000003</v>
          </cell>
          <cell r="C20">
            <v>488080.63</v>
          </cell>
          <cell r="D20">
            <v>72238.302499999991</v>
          </cell>
          <cell r="E20">
            <v>298733.7954</v>
          </cell>
          <cell r="F20">
            <v>153242.46249999999</v>
          </cell>
          <cell r="I20">
            <v>786814.42540000007</v>
          </cell>
        </row>
        <row r="21">
          <cell r="B21">
            <v>66015.27</v>
          </cell>
          <cell r="C21">
            <v>438743.76</v>
          </cell>
          <cell r="D21">
            <v>51998.967300000004</v>
          </cell>
          <cell r="E21">
            <v>228138.62299999999</v>
          </cell>
          <cell r="F21">
            <v>118014.23730000001</v>
          </cell>
          <cell r="I21">
            <v>666882.38300000003</v>
          </cell>
        </row>
        <row r="22">
          <cell r="B22">
            <v>162253</v>
          </cell>
          <cell r="C22">
            <v>1015971.65</v>
          </cell>
          <cell r="D22">
            <v>164104.90240000002</v>
          </cell>
          <cell r="E22">
            <v>961441.38280000014</v>
          </cell>
          <cell r="F22">
            <v>326357.90240000002</v>
          </cell>
          <cell r="I22">
            <v>1977413.0328000002</v>
          </cell>
        </row>
        <row r="23">
          <cell r="B23">
            <v>37047.06</v>
          </cell>
          <cell r="C23">
            <v>236415.91</v>
          </cell>
          <cell r="D23">
            <v>34067.044800000003</v>
          </cell>
          <cell r="E23">
            <v>125610.98940000001</v>
          </cell>
          <cell r="F23">
            <v>71114.104800000001</v>
          </cell>
          <cell r="I23">
            <v>362026.89939999999</v>
          </cell>
        </row>
        <row r="24">
          <cell r="B24">
            <v>13016.86</v>
          </cell>
          <cell r="C24">
            <v>85564.49</v>
          </cell>
          <cell r="D24">
            <v>12089.140359999999</v>
          </cell>
          <cell r="E24">
            <v>61447.859789999995</v>
          </cell>
          <cell r="F24">
            <v>25106.000359999998</v>
          </cell>
          <cell r="I24">
            <v>147012.34979000001</v>
          </cell>
        </row>
        <row r="25">
          <cell r="B25">
            <v>34970.629999999997</v>
          </cell>
          <cell r="C25">
            <v>223390.24</v>
          </cell>
          <cell r="D25">
            <v>26003.386699999999</v>
          </cell>
          <cell r="E25">
            <v>165762.92790000001</v>
          </cell>
          <cell r="F25">
            <v>60974.016699999993</v>
          </cell>
          <cell r="I25">
            <v>389153.1679</v>
          </cell>
        </row>
        <row r="26">
          <cell r="B26">
            <v>68017.39</v>
          </cell>
          <cell r="C26">
            <v>446646.05</v>
          </cell>
          <cell r="D26">
            <v>43474.969199999992</v>
          </cell>
          <cell r="E26">
            <v>244710.14489999998</v>
          </cell>
          <cell r="F26">
            <v>111492.35919999999</v>
          </cell>
          <cell r="I26">
            <v>691356.1949</v>
          </cell>
        </row>
        <row r="27">
          <cell r="B27">
            <v>23831.91</v>
          </cell>
          <cell r="C27">
            <v>133026.66</v>
          </cell>
          <cell r="D27">
            <v>34111.017399999997</v>
          </cell>
          <cell r="E27">
            <v>159694.19409999999</v>
          </cell>
          <cell r="F27">
            <v>57942.9274</v>
          </cell>
          <cell r="I27">
            <v>292720.8541</v>
          </cell>
        </row>
        <row r="28">
          <cell r="B28">
            <v>60083.7</v>
          </cell>
          <cell r="C28">
            <v>355090.58</v>
          </cell>
          <cell r="D28">
            <v>81481.103099999993</v>
          </cell>
          <cell r="E28">
            <v>384868.44950000005</v>
          </cell>
          <cell r="F28">
            <v>141564.80309999999</v>
          </cell>
          <cell r="I28">
            <v>739959.02950000006</v>
          </cell>
        </row>
        <row r="29">
          <cell r="B29">
            <v>17350.830000000002</v>
          </cell>
          <cell r="C29">
            <v>69483.509999999995</v>
          </cell>
          <cell r="D29">
            <v>6384.4487999999992</v>
          </cell>
          <cell r="E29">
            <v>31895.994100000004</v>
          </cell>
          <cell r="F29">
            <v>23735.2788</v>
          </cell>
          <cell r="I29">
            <v>101379.50409999999</v>
          </cell>
        </row>
        <row r="30">
          <cell r="B30">
            <v>71755.649999999994</v>
          </cell>
          <cell r="C30">
            <v>441201.76</v>
          </cell>
          <cell r="D30">
            <v>43445.205400000006</v>
          </cell>
          <cell r="E30">
            <v>233543.11010000002</v>
          </cell>
          <cell r="F30">
            <v>115200.8554</v>
          </cell>
          <cell r="I30">
            <v>674744.87010000006</v>
          </cell>
        </row>
        <row r="31">
          <cell r="B31">
            <v>34523.449999999997</v>
          </cell>
          <cell r="C31">
            <v>205625.44</v>
          </cell>
          <cell r="D31">
            <v>24475.970500000003</v>
          </cell>
          <cell r="E31">
            <v>122657.4313</v>
          </cell>
          <cell r="F31">
            <v>58999.4205</v>
          </cell>
          <cell r="I31">
            <v>328282.8713</v>
          </cell>
        </row>
        <row r="32">
          <cell r="B32">
            <v>14176.69</v>
          </cell>
          <cell r="C32">
            <v>72610.960000000006</v>
          </cell>
          <cell r="D32">
            <v>4870.0446000000002</v>
          </cell>
          <cell r="E32">
            <v>26959.614599999997</v>
          </cell>
          <cell r="F32">
            <v>19046.7346</v>
          </cell>
          <cell r="I32">
            <v>99570.574600000007</v>
          </cell>
        </row>
        <row r="33">
          <cell r="B33">
            <v>13054.2</v>
          </cell>
          <cell r="C33">
            <v>79574.350000000006</v>
          </cell>
          <cell r="D33">
            <v>9659.9320000000007</v>
          </cell>
          <cell r="E33">
            <v>48870.378299999997</v>
          </cell>
          <cell r="F33">
            <v>22714.132000000001</v>
          </cell>
          <cell r="I33">
            <v>128444.7283</v>
          </cell>
        </row>
        <row r="34">
          <cell r="B34">
            <v>32782.449999999997</v>
          </cell>
          <cell r="C34">
            <v>216615.13</v>
          </cell>
          <cell r="D34">
            <v>22716.768600000003</v>
          </cell>
          <cell r="E34">
            <v>135852.18689999997</v>
          </cell>
          <cell r="F34">
            <v>55499.2186</v>
          </cell>
          <cell r="I34">
            <v>352467.31689999998</v>
          </cell>
        </row>
        <row r="35">
          <cell r="B35">
            <v>1638077.9599999995</v>
          </cell>
          <cell r="C35">
            <v>10228487.000000002</v>
          </cell>
          <cell r="D35">
            <v>1758024.901362</v>
          </cell>
          <cell r="E35">
            <v>9196801.5605009999</v>
          </cell>
          <cell r="F35">
            <v>3396102.8613619995</v>
          </cell>
          <cell r="I35">
            <v>19425288.560501002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workbookViewId="0">
      <selection activeCell="D24" sqref="D24"/>
    </sheetView>
  </sheetViews>
  <sheetFormatPr defaultRowHeight="13.5"/>
  <cols>
    <col min="1" max="1" width="7.25" customWidth="1"/>
    <col min="6" max="6" width="12.875" customWidth="1"/>
    <col min="7" max="7" width="11.875" customWidth="1"/>
    <col min="8" max="8" width="14.375" customWidth="1"/>
    <col min="14" max="14" width="11" customWidth="1"/>
  </cols>
  <sheetData>
    <row r="1" spans="1:14" ht="18.75">
      <c r="A1" s="1" t="s">
        <v>0</v>
      </c>
    </row>
    <row r="2" spans="1:14" ht="20.2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4" t="s">
        <v>2</v>
      </c>
    </row>
    <row r="4" spans="1:14">
      <c r="A4" s="16" t="s">
        <v>3</v>
      </c>
      <c r="B4" s="19" t="s">
        <v>4</v>
      </c>
      <c r="C4" s="20"/>
      <c r="D4" s="20"/>
      <c r="E4" s="20"/>
      <c r="F4" s="20"/>
      <c r="G4" s="21"/>
      <c r="H4" s="19" t="s">
        <v>5</v>
      </c>
      <c r="I4" s="20"/>
      <c r="J4" s="20"/>
      <c r="K4" s="20"/>
      <c r="L4" s="20"/>
      <c r="M4" s="5"/>
      <c r="N4" s="16" t="s">
        <v>6</v>
      </c>
    </row>
    <row r="5" spans="1:14">
      <c r="A5" s="17"/>
      <c r="B5" s="6" t="s">
        <v>7</v>
      </c>
      <c r="C5" s="7" t="s">
        <v>8</v>
      </c>
      <c r="D5" s="6" t="s">
        <v>9</v>
      </c>
      <c r="E5" s="6" t="s">
        <v>10</v>
      </c>
      <c r="F5" s="6" t="s">
        <v>11</v>
      </c>
      <c r="G5" s="8" t="s">
        <v>12</v>
      </c>
      <c r="H5" s="6" t="s">
        <v>7</v>
      </c>
      <c r="I5" s="6" t="s">
        <v>13</v>
      </c>
      <c r="J5" s="7" t="s">
        <v>8</v>
      </c>
      <c r="K5" s="9" t="s">
        <v>9</v>
      </c>
      <c r="L5" s="10" t="s">
        <v>11</v>
      </c>
      <c r="M5" s="6" t="s">
        <v>12</v>
      </c>
      <c r="N5" s="17"/>
    </row>
    <row r="6" spans="1:14">
      <c r="A6" s="11" t="s">
        <v>14</v>
      </c>
      <c r="B6" s="12">
        <v>117.51043414</v>
      </c>
      <c r="C6" s="12">
        <v>9.5860900299999994</v>
      </c>
      <c r="D6" s="12">
        <v>34.8779708422</v>
      </c>
      <c r="E6" s="12">
        <v>0.14554099000000001</v>
      </c>
      <c r="F6" s="12">
        <f t="shared" ref="F6:F11" si="0">SUM(B6:E6)</f>
        <v>162.12003600220001</v>
      </c>
      <c r="G6" s="12">
        <f>F6</f>
        <v>162.12003600220001</v>
      </c>
      <c r="H6" s="12">
        <v>71.15669595</v>
      </c>
      <c r="I6" s="12">
        <v>49.081006520000003</v>
      </c>
      <c r="J6" s="12">
        <v>9.2372328420000009</v>
      </c>
      <c r="K6" s="12">
        <v>1.1625373E-2</v>
      </c>
      <c r="L6" s="12">
        <f t="shared" ref="L6:L11" si="1">SUM(H6:K6)</f>
        <v>129.486560685</v>
      </c>
      <c r="M6" s="12">
        <f>L6</f>
        <v>129.486560685</v>
      </c>
      <c r="N6" s="12">
        <f>F6+L6</f>
        <v>291.60659668720001</v>
      </c>
    </row>
    <row r="7" spans="1:14">
      <c r="A7" s="11" t="s">
        <v>15</v>
      </c>
      <c r="B7" s="12">
        <v>104.77761228</v>
      </c>
      <c r="C7" s="12">
        <v>11.62658467</v>
      </c>
      <c r="D7" s="12">
        <v>36.423515583700002</v>
      </c>
      <c r="E7" s="12">
        <v>0.13063585</v>
      </c>
      <c r="F7" s="12">
        <f t="shared" si="0"/>
        <v>152.95834838370001</v>
      </c>
      <c r="G7" s="12">
        <f>G6+F7</f>
        <v>315.07838438589999</v>
      </c>
      <c r="H7" s="12">
        <v>69.187029800000005</v>
      </c>
      <c r="I7" s="12">
        <v>49.99214508</v>
      </c>
      <c r="J7" s="12">
        <v>9.3969282251000017</v>
      </c>
      <c r="K7" s="12">
        <v>7.0870689999999997E-3</v>
      </c>
      <c r="L7" s="12">
        <f t="shared" si="1"/>
        <v>128.5831901741</v>
      </c>
      <c r="M7" s="12">
        <f>M6+L7</f>
        <v>258.0697508591</v>
      </c>
      <c r="N7" s="12">
        <f>F7+L7</f>
        <v>281.54153855779998</v>
      </c>
    </row>
    <row r="8" spans="1:14">
      <c r="A8" s="11" t="s">
        <v>16</v>
      </c>
      <c r="B8" s="12">
        <v>144.20667484000001</v>
      </c>
      <c r="C8" s="12">
        <v>11.02881021</v>
      </c>
      <c r="D8" s="12">
        <v>42.893544300000002</v>
      </c>
      <c r="E8" s="12">
        <v>0.17432172000000001</v>
      </c>
      <c r="F8" s="12">
        <f t="shared" si="0"/>
        <v>198.30335106999999</v>
      </c>
      <c r="G8" s="12">
        <f>G7+F8</f>
        <v>513.38173545589996</v>
      </c>
      <c r="H8" s="12">
        <v>100.25948482999998</v>
      </c>
      <c r="I8" s="12">
        <v>67.686057199999993</v>
      </c>
      <c r="J8" s="12">
        <v>13.068631782300002</v>
      </c>
      <c r="K8" s="12">
        <v>1.0895128E-2</v>
      </c>
      <c r="L8" s="12">
        <f t="shared" si="1"/>
        <v>181.02506894029995</v>
      </c>
      <c r="M8" s="12">
        <f>M7+L8</f>
        <v>439.09481979939994</v>
      </c>
      <c r="N8" s="12">
        <f>F8+L8</f>
        <v>379.32842001029996</v>
      </c>
    </row>
    <row r="9" spans="1:14">
      <c r="A9" s="11" t="s">
        <v>17</v>
      </c>
      <c r="B9" s="12">
        <v>135.99054583999998</v>
      </c>
      <c r="C9" s="12">
        <v>12.03732033</v>
      </c>
      <c r="D9" s="12">
        <v>39.052182280000004</v>
      </c>
      <c r="E9" s="12">
        <v>0.15500141000000001</v>
      </c>
      <c r="F9" s="12">
        <f t="shared" si="0"/>
        <v>187.23504986</v>
      </c>
      <c r="G9" s="12">
        <f>G8+F9</f>
        <v>700.61678531589996</v>
      </c>
      <c r="H9" s="12">
        <v>97.748554919999989</v>
      </c>
      <c r="I9" s="12">
        <v>87.455554579999998</v>
      </c>
      <c r="J9" s="12">
        <v>10.0034434018</v>
      </c>
      <c r="K9" s="12">
        <v>8.9999999999999993E-3</v>
      </c>
      <c r="L9" s="12">
        <f t="shared" si="1"/>
        <v>195.21655290179999</v>
      </c>
      <c r="M9" s="12">
        <f>SUM(M8+L9)</f>
        <v>634.31137270119996</v>
      </c>
      <c r="N9" s="12">
        <f>SUM(F9+L9)</f>
        <v>382.45160276180002</v>
      </c>
    </row>
    <row r="10" spans="1:14">
      <c r="A10" s="11" t="s">
        <v>18</v>
      </c>
      <c r="B10" s="12">
        <v>131.16829376000001</v>
      </c>
      <c r="C10" s="12">
        <v>11.310618949999999</v>
      </c>
      <c r="D10" s="12">
        <v>39.629383240000003</v>
      </c>
      <c r="E10" s="12">
        <v>0.1629061</v>
      </c>
      <c r="F10" s="12">
        <f t="shared" si="0"/>
        <v>182.27120205</v>
      </c>
      <c r="G10" s="12">
        <f>G9+F10</f>
        <v>882.88798736590002</v>
      </c>
      <c r="H10" s="12">
        <v>95.575432840000005</v>
      </c>
      <c r="I10" s="12">
        <v>88.042610400000001</v>
      </c>
      <c r="J10" s="12">
        <v>11.0509905133</v>
      </c>
      <c r="K10" s="13">
        <v>6.581628E-3</v>
      </c>
      <c r="L10" s="12">
        <f t="shared" si="1"/>
        <v>194.67561538130002</v>
      </c>
      <c r="M10" s="12">
        <f>SUM(M9+L10)</f>
        <v>828.98698808249992</v>
      </c>
      <c r="N10" s="12">
        <f>SUM(F10+L10)</f>
        <v>376.94681743130002</v>
      </c>
    </row>
    <row r="11" spans="1:14">
      <c r="A11" s="11" t="s">
        <v>19</v>
      </c>
      <c r="B11" s="12">
        <v>130.37799336</v>
      </c>
      <c r="C11" s="12">
        <v>9.8765986999999988</v>
      </c>
      <c r="D11" s="12">
        <v>37.816675780000004</v>
      </c>
      <c r="E11" s="12">
        <v>0.16597023999999999</v>
      </c>
      <c r="F11" s="12">
        <f t="shared" si="0"/>
        <v>178.23723808</v>
      </c>
      <c r="G11" s="12">
        <f>G10+F11</f>
        <v>1061.1252254459</v>
      </c>
      <c r="H11" s="12">
        <v>85.897840619999997</v>
      </c>
      <c r="I11" s="12">
        <v>63.456661539999999</v>
      </c>
      <c r="J11" s="12">
        <v>10.824535526900004</v>
      </c>
      <c r="K11" s="13">
        <v>5.9330709999999998E-3</v>
      </c>
      <c r="L11" s="12">
        <f t="shared" si="1"/>
        <v>160.18497075789998</v>
      </c>
      <c r="M11" s="12">
        <f>SUM(M10+L11)</f>
        <v>989.17195884039984</v>
      </c>
      <c r="N11" s="12">
        <f>SUM(F11+L11)</f>
        <v>338.42220883789997</v>
      </c>
    </row>
    <row r="12" spans="1:14">
      <c r="A12" s="11" t="s">
        <v>20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>
      <c r="A13" s="11" t="s">
        <v>21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>
      <c r="A14" s="11" t="s">
        <v>22</v>
      </c>
      <c r="B14" s="14"/>
      <c r="C14" s="14"/>
      <c r="D14" s="14"/>
      <c r="E14" s="14"/>
      <c r="F14" s="15"/>
      <c r="G14" s="14"/>
      <c r="H14" s="14"/>
      <c r="I14" s="14"/>
      <c r="J14" s="14"/>
      <c r="K14" s="14"/>
      <c r="L14" s="14"/>
      <c r="M14" s="14"/>
      <c r="N14" s="14"/>
    </row>
    <row r="15" spans="1:14">
      <c r="A15" s="11" t="s">
        <v>23</v>
      </c>
      <c r="B15" s="14"/>
      <c r="C15" s="14"/>
      <c r="D15" s="14"/>
      <c r="E15" s="14"/>
      <c r="F15" s="15"/>
      <c r="G15" s="14"/>
      <c r="H15" s="14"/>
      <c r="I15" s="14"/>
      <c r="J15" s="14"/>
      <c r="K15" s="14"/>
      <c r="L15" s="14"/>
      <c r="M15" s="14"/>
      <c r="N15" s="14"/>
    </row>
    <row r="16" spans="1:14">
      <c r="A16" s="11" t="s">
        <v>24</v>
      </c>
      <c r="B16" s="14"/>
      <c r="C16" s="14"/>
      <c r="D16" s="14"/>
      <c r="E16" s="14"/>
      <c r="F16" s="15"/>
      <c r="G16" s="14"/>
      <c r="H16" s="14"/>
      <c r="I16" s="14"/>
      <c r="J16" s="14"/>
      <c r="K16" s="14"/>
      <c r="L16" s="14"/>
      <c r="M16" s="14"/>
      <c r="N16" s="14"/>
    </row>
    <row r="17" spans="1:14">
      <c r="A17" s="11" t="s">
        <v>25</v>
      </c>
      <c r="B17" s="14"/>
      <c r="C17" s="14"/>
      <c r="D17" s="14"/>
      <c r="E17" s="14"/>
      <c r="F17" s="15"/>
      <c r="G17" s="14"/>
      <c r="H17" s="14"/>
      <c r="I17" s="14"/>
      <c r="J17" s="14"/>
      <c r="K17" s="14"/>
      <c r="L17" s="14"/>
      <c r="M17" s="14"/>
      <c r="N17" s="14"/>
    </row>
    <row r="18" spans="1:14">
      <c r="A18" s="6" t="s">
        <v>26</v>
      </c>
      <c r="B18" s="12">
        <f>SUM(B6:B17)</f>
        <v>764.03155421999998</v>
      </c>
      <c r="C18" s="12">
        <f>SUM(C6:C17)</f>
        <v>65.466022889999991</v>
      </c>
      <c r="D18" s="12">
        <f>SUM(D6:D17)</f>
        <v>230.69327202590003</v>
      </c>
      <c r="E18" s="12">
        <f>SUM(E6:E17)</f>
        <v>0.93437630999999999</v>
      </c>
      <c r="F18" s="12">
        <f>SUM(F6:F17)</f>
        <v>1061.1252254459</v>
      </c>
      <c r="G18" s="12" t="s">
        <v>27</v>
      </c>
      <c r="H18" s="12">
        <f>SUM(H6:H17)</f>
        <v>519.82503896000003</v>
      </c>
      <c r="I18" s="12">
        <f>SUM(I6:I17)</f>
        <v>405.71403531999999</v>
      </c>
      <c r="J18" s="12">
        <f>SUM(J6:J17)</f>
        <v>63.581762291400011</v>
      </c>
      <c r="K18" s="12">
        <f>SUM(K6:K17)</f>
        <v>5.1122268999999998E-2</v>
      </c>
      <c r="L18" s="12">
        <f>SUM(L6:L17)</f>
        <v>989.17195884039984</v>
      </c>
      <c r="M18" s="12" t="s">
        <v>27</v>
      </c>
      <c r="N18" s="12">
        <f>SUM(N6:N17)</f>
        <v>2050.2971842863003</v>
      </c>
    </row>
  </sheetData>
  <mergeCells count="5">
    <mergeCell ref="A4:A5"/>
    <mergeCell ref="A2:N2"/>
    <mergeCell ref="B4:G4"/>
    <mergeCell ref="H4:L4"/>
    <mergeCell ref="N4:N5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E26" sqref="E26"/>
    </sheetView>
  </sheetViews>
  <sheetFormatPr defaultRowHeight="13.5"/>
  <cols>
    <col min="1" max="1" width="17.875" customWidth="1"/>
    <col min="6" max="6" width="11" customWidth="1"/>
    <col min="7" max="7" width="10.625" customWidth="1"/>
  </cols>
  <sheetData>
    <row r="1" spans="1:8" ht="18.75">
      <c r="A1" s="1" t="s">
        <v>28</v>
      </c>
    </row>
    <row r="2" spans="1:8" ht="20.25">
      <c r="A2" s="22" t="s">
        <v>29</v>
      </c>
      <c r="B2" s="22"/>
      <c r="C2" s="22"/>
      <c r="D2" s="22"/>
      <c r="E2" s="22"/>
      <c r="F2" s="22"/>
      <c r="G2" s="22"/>
      <c r="H2" s="22"/>
    </row>
    <row r="3" spans="1:8">
      <c r="A3" s="23"/>
      <c r="B3" s="23"/>
      <c r="C3" s="23"/>
      <c r="D3" s="24"/>
      <c r="E3" s="24"/>
      <c r="F3" s="23"/>
      <c r="G3" s="23"/>
      <c r="H3" s="23"/>
    </row>
    <row r="4" spans="1:8">
      <c r="A4" s="25" t="s">
        <v>30</v>
      </c>
      <c r="B4" s="25" t="s">
        <v>31</v>
      </c>
      <c r="C4" s="25"/>
      <c r="D4" s="25"/>
      <c r="E4" s="25"/>
      <c r="F4" s="25" t="s">
        <v>32</v>
      </c>
      <c r="G4" s="25"/>
      <c r="H4" s="25"/>
    </row>
    <row r="5" spans="1:8">
      <c r="A5" s="25"/>
      <c r="B5" s="26" t="s">
        <v>33</v>
      </c>
      <c r="C5" s="26" t="s">
        <v>34</v>
      </c>
      <c r="D5" s="27" t="s">
        <v>35</v>
      </c>
      <c r="E5" s="27" t="s">
        <v>36</v>
      </c>
      <c r="F5" s="26" t="s">
        <v>33</v>
      </c>
      <c r="G5" s="26" t="s">
        <v>34</v>
      </c>
      <c r="H5" s="27" t="s">
        <v>35</v>
      </c>
    </row>
    <row r="6" spans="1:8">
      <c r="A6" s="28" t="s">
        <v>37</v>
      </c>
      <c r="B6" s="29">
        <f>SUM(B7:B10)</f>
        <v>178.23723808</v>
      </c>
      <c r="C6" s="29">
        <f>SUM(C7:C10)</f>
        <v>163.80779600000002</v>
      </c>
      <c r="D6" s="30">
        <f>(B6-C6)/C6</f>
        <v>8.8087639491834513E-2</v>
      </c>
      <c r="E6" s="30">
        <f>(B6-[1]上月!B2)/[1]上月!B2</f>
        <v>-2.2131658345531838E-2</v>
      </c>
      <c r="F6" s="29">
        <f>SUM(F7:F10)</f>
        <v>1061.1252254459</v>
      </c>
      <c r="G6" s="29">
        <f>SUM(G7:G10)</f>
        <v>1022.8487000000001</v>
      </c>
      <c r="H6" s="30">
        <f>(F6-G6)/G6</f>
        <v>3.7421492979264566E-2</v>
      </c>
    </row>
    <row r="7" spans="1:8">
      <c r="A7" s="31" t="s">
        <v>38</v>
      </c>
      <c r="B7" s="29">
        <v>130.37799336</v>
      </c>
      <c r="C7" s="32">
        <v>117.31348600000001</v>
      </c>
      <c r="D7" s="30">
        <f t="shared" ref="D7:D18" si="0">(B7-C7)/C7</f>
        <v>0.11136407079404316</v>
      </c>
      <c r="E7" s="30">
        <f>(B7-[1]上月!B3)/[1]上月!B3</f>
        <v>-6.0250871406929141E-3</v>
      </c>
      <c r="F7" s="29">
        <v>764.03155421999998</v>
      </c>
      <c r="G7" s="29">
        <v>721.18238200000008</v>
      </c>
      <c r="H7" s="30">
        <f>(F7-G7)/G7</f>
        <v>5.9415167770972943E-2</v>
      </c>
    </row>
    <row r="8" spans="1:8">
      <c r="A8" s="31" t="s">
        <v>39</v>
      </c>
      <c r="B8" s="29">
        <v>9.8765986999999988</v>
      </c>
      <c r="C8" s="32">
        <v>10.576886</v>
      </c>
      <c r="D8" s="30">
        <f>(B8-C8)/C8</f>
        <v>-6.6209213184296511E-2</v>
      </c>
      <c r="E8" s="30">
        <f>(B8-[1]上月!B4)/[1]上月!B4</f>
        <v>-0.12678530293870433</v>
      </c>
      <c r="F8" s="29">
        <v>65.466022889999991</v>
      </c>
      <c r="G8" s="29">
        <v>79.048270000000002</v>
      </c>
      <c r="H8" s="30">
        <f>(F8-G8)/G8</f>
        <v>-0.17182219307266322</v>
      </c>
    </row>
    <row r="9" spans="1:8">
      <c r="A9" s="31" t="s">
        <v>40</v>
      </c>
      <c r="B9" s="29">
        <v>37.816675780000004</v>
      </c>
      <c r="C9" s="32">
        <v>35.718342</v>
      </c>
      <c r="D9" s="30">
        <f>(B9-C9)/C9</f>
        <v>5.8746673627796175E-2</v>
      </c>
      <c r="E9" s="30">
        <f>(B9-[1]上月!B5)/[1]上月!B5</f>
        <v>-4.5741500669390645E-2</v>
      </c>
      <c r="F9" s="29">
        <v>230.69327202590003</v>
      </c>
      <c r="G9" s="29">
        <v>221.13222000000002</v>
      </c>
      <c r="H9" s="30">
        <f>(F9-G9)/G9</f>
        <v>4.3236811107399957E-2</v>
      </c>
    </row>
    <row r="10" spans="1:8">
      <c r="A10" s="31" t="s">
        <v>41</v>
      </c>
      <c r="B10" s="29">
        <v>0.16597023999999999</v>
      </c>
      <c r="C10" s="32">
        <v>0.19908199999999998</v>
      </c>
      <c r="D10" s="30">
        <f>(B10-C10)/C10</f>
        <v>-0.16632221898514177</v>
      </c>
      <c r="E10" s="30">
        <f>(B10-[1]上月!B6)/[1]上月!B6</f>
        <v>1.880924041518392E-2</v>
      </c>
      <c r="F10" s="29">
        <v>0.93437630999999999</v>
      </c>
      <c r="G10" s="29">
        <v>1.4858280000000001</v>
      </c>
      <c r="H10" s="30">
        <f>(F10-G10)/G10</f>
        <v>-0.3711410001696025</v>
      </c>
    </row>
    <row r="11" spans="1:8">
      <c r="A11" s="28" t="s">
        <v>42</v>
      </c>
      <c r="B11" s="29">
        <f>SUM(B12:B15)</f>
        <v>160.18497075789998</v>
      </c>
      <c r="C11" s="29">
        <f>SUM(C12:C15)</f>
        <v>175.80249013620008</v>
      </c>
      <c r="D11" s="30">
        <f t="shared" si="0"/>
        <v>-8.8835598211383052E-2</v>
      </c>
      <c r="E11" s="30">
        <f>(B11-[1]上月!B7)/[1]上月!B7</f>
        <v>-0.17716982456095073</v>
      </c>
      <c r="F11" s="29">
        <f>SUM(F12:F15)</f>
        <v>989.17195884039995</v>
      </c>
      <c r="G11" s="29">
        <f>SUM(G12:G15)</f>
        <v>919.68015605009998</v>
      </c>
      <c r="H11" s="30">
        <f t="shared" ref="H11:H18" si="1">(F11-G11)/G11</f>
        <v>7.5560837464143757E-2</v>
      </c>
    </row>
    <row r="12" spans="1:8">
      <c r="A12" s="33" t="s">
        <v>43</v>
      </c>
      <c r="B12" s="29">
        <v>85.897840619999997</v>
      </c>
      <c r="C12" s="32">
        <v>79.174216700000031</v>
      </c>
      <c r="D12" s="30">
        <f t="shared" si="0"/>
        <v>8.4921887455818218E-2</v>
      </c>
      <c r="E12" s="30">
        <f>(B12-[1]上月!B8)/[1]上月!B8</f>
        <v>-0.10125606479021632</v>
      </c>
      <c r="F12" s="29">
        <v>519.82503896000003</v>
      </c>
      <c r="G12" s="29">
        <v>492.5571015700001</v>
      </c>
      <c r="H12" s="30">
        <f t="shared" si="1"/>
        <v>5.5359951776321567E-2</v>
      </c>
    </row>
    <row r="13" spans="1:8">
      <c r="A13" s="33" t="s">
        <v>44</v>
      </c>
      <c r="B13" s="29">
        <v>63.456661539999999</v>
      </c>
      <c r="C13" s="32">
        <v>84.315444580000047</v>
      </c>
      <c r="D13" s="30">
        <f t="shared" si="0"/>
        <v>-0.24738982453219291</v>
      </c>
      <c r="E13" s="30">
        <f>(B13-[1]上月!B9)/[1]上月!B9</f>
        <v>-0.27925056683689609</v>
      </c>
      <c r="F13" s="29">
        <v>405.71403531999999</v>
      </c>
      <c r="G13" s="29">
        <v>353.82325933999994</v>
      </c>
      <c r="H13" s="30">
        <f t="shared" si="1"/>
        <v>0.14665733416393797</v>
      </c>
    </row>
    <row r="14" spans="1:8">
      <c r="A14" s="33" t="s">
        <v>45</v>
      </c>
      <c r="B14" s="29">
        <v>10.824535526900004</v>
      </c>
      <c r="C14" s="32">
        <v>12.3082151702</v>
      </c>
      <c r="D14" s="30">
        <f>(B14-C14)/C14</f>
        <v>-0.12054385000452408</v>
      </c>
      <c r="E14" s="30">
        <f>(B14-[1]上月!B10)/[1]上月!B10</f>
        <v>-2.0491827056358016E-2</v>
      </c>
      <c r="F14" s="29">
        <v>63.581762291400011</v>
      </c>
      <c r="G14" s="29">
        <v>73.262740641100009</v>
      </c>
      <c r="H14" s="30">
        <f t="shared" si="1"/>
        <v>-0.13214054326912555</v>
      </c>
    </row>
    <row r="15" spans="1:8">
      <c r="A15" s="33" t="s">
        <v>46</v>
      </c>
      <c r="B15" s="34">
        <v>5.9330709999999998E-3</v>
      </c>
      <c r="C15" s="32">
        <v>4.6136859999999997E-3</v>
      </c>
      <c r="D15" s="30">
        <f>(B15-C15)/C15</f>
        <v>0.28597199722737965</v>
      </c>
      <c r="E15" s="30">
        <f>(B15-[1]上月!B11)/[1]上月!B11</f>
        <v>-9.8540513076703834E-2</v>
      </c>
      <c r="F15" s="29">
        <v>5.1122268999999998E-2</v>
      </c>
      <c r="G15" s="29">
        <v>3.7054498999999998E-2</v>
      </c>
      <c r="H15" s="30">
        <f t="shared" si="1"/>
        <v>0.3796507949007758</v>
      </c>
    </row>
    <row r="16" spans="1:8">
      <c r="A16" s="28" t="s">
        <v>47</v>
      </c>
      <c r="B16" s="29">
        <f>B6+B11</f>
        <v>338.42220883789997</v>
      </c>
      <c r="C16" s="29">
        <f>SUM(C17:C21)</f>
        <v>339.61028613620005</v>
      </c>
      <c r="D16" s="30">
        <f t="shared" si="0"/>
        <v>-3.4983548696861213E-3</v>
      </c>
      <c r="E16" s="30">
        <f>(B16-[1]上月!B12)/[1]上月!B12</f>
        <v>-0.10220170807098351</v>
      </c>
      <c r="F16" s="29">
        <f>F6+F11</f>
        <v>2050.2971842862999</v>
      </c>
      <c r="G16" s="29">
        <f>G6+G11</f>
        <v>1942.5288560501001</v>
      </c>
      <c r="H16" s="30">
        <f t="shared" si="1"/>
        <v>5.5478366717976971E-2</v>
      </c>
    </row>
    <row r="17" spans="1:8">
      <c r="A17" s="33" t="s">
        <v>48</v>
      </c>
      <c r="B17" s="29">
        <f>B7+B12</f>
        <v>216.27583398000002</v>
      </c>
      <c r="C17" s="29">
        <f>C7+C12</f>
        <v>196.48770270000006</v>
      </c>
      <c r="D17" s="30">
        <f>(B17-C17)/C17</f>
        <v>0.10070926072260478</v>
      </c>
      <c r="E17" s="30">
        <f>(B17-[1]上月!B13)/[1]上月!B13</f>
        <v>-4.6166184074704124E-2</v>
      </c>
      <c r="F17" s="29">
        <f>F7+F12</f>
        <v>1283.8565931799999</v>
      </c>
      <c r="G17" s="29">
        <f>G7+G12</f>
        <v>1213.7394835700002</v>
      </c>
      <c r="H17" s="30">
        <f t="shared" si="1"/>
        <v>5.7769488888803906E-2</v>
      </c>
    </row>
    <row r="18" spans="1:8">
      <c r="A18" s="33" t="s">
        <v>49</v>
      </c>
      <c r="B18" s="29">
        <f>B13</f>
        <v>63.456661539999999</v>
      </c>
      <c r="C18" s="29">
        <f>C13</f>
        <v>84.315444580000047</v>
      </c>
      <c r="D18" s="30">
        <f t="shared" si="0"/>
        <v>-0.24738982453219291</v>
      </c>
      <c r="E18" s="30">
        <f>(B18-[1]上月!B14)/[1]上月!B14</f>
        <v>-0.27925056683689609</v>
      </c>
      <c r="F18" s="29">
        <f>F13</f>
        <v>405.71403531999999</v>
      </c>
      <c r="G18" s="29">
        <f>G13</f>
        <v>353.82325933999994</v>
      </c>
      <c r="H18" s="30">
        <f t="shared" si="1"/>
        <v>0.14665733416393797</v>
      </c>
    </row>
    <row r="19" spans="1:8">
      <c r="A19" s="33" t="s">
        <v>50</v>
      </c>
      <c r="B19" s="29">
        <f>B8+B14</f>
        <v>20.701134226900002</v>
      </c>
      <c r="C19" s="29">
        <f>C8+C14</f>
        <v>22.885101170200002</v>
      </c>
      <c r="D19" s="30">
        <f>(B19-C19)/C19</f>
        <v>-9.5431823834096388E-2</v>
      </c>
      <c r="E19" s="30">
        <f>(B19-[1]上月!B15)/[1]上月!B15</f>
        <v>-7.4255622750463365E-2</v>
      </c>
      <c r="F19" s="29">
        <f>F8+F14</f>
        <v>129.0477851814</v>
      </c>
      <c r="G19" s="29">
        <f>G8+G14</f>
        <v>152.31101064110001</v>
      </c>
      <c r="H19" s="30">
        <f>(F19-G19)/G19</f>
        <v>-0.15273502133418712</v>
      </c>
    </row>
    <row r="20" spans="1:8">
      <c r="A20" s="33" t="s">
        <v>51</v>
      </c>
      <c r="B20" s="29">
        <f>B9+B15</f>
        <v>37.822608851000005</v>
      </c>
      <c r="C20" s="29">
        <f>C9+C15</f>
        <v>35.722955685999999</v>
      </c>
      <c r="D20" s="30">
        <f>(B20-C20)/C20</f>
        <v>5.877602019988707E-2</v>
      </c>
      <c r="E20" s="30">
        <f>(B20-[1]上月!B16)/[1]上月!B16</f>
        <v>-4.5750268046685173E-2</v>
      </c>
      <c r="F20" s="29">
        <f>F9+F15</f>
        <v>230.74439429490002</v>
      </c>
      <c r="G20" s="29">
        <f>G9+G15</f>
        <v>221.16927449900001</v>
      </c>
      <c r="H20" s="30">
        <f>(F20-G20)/G20</f>
        <v>4.3293173600129978E-2</v>
      </c>
    </row>
    <row r="21" spans="1:8">
      <c r="A21" s="33" t="s">
        <v>52</v>
      </c>
      <c r="B21" s="29">
        <f>B10</f>
        <v>0.16597023999999999</v>
      </c>
      <c r="C21" s="29">
        <f>C10</f>
        <v>0.19908199999999998</v>
      </c>
      <c r="D21" s="30">
        <f>(B21-C21)/C21</f>
        <v>-0.16632221898514177</v>
      </c>
      <c r="E21" s="30">
        <f>(B21-[1]上月!B17)/[1]上月!B17</f>
        <v>1.880924041518392E-2</v>
      </c>
      <c r="F21" s="29">
        <f>F10</f>
        <v>0.93437630999999999</v>
      </c>
      <c r="G21" s="29">
        <f>G10</f>
        <v>1.4858280000000001</v>
      </c>
      <c r="H21" s="30">
        <f>(F21-G21)/G21</f>
        <v>-0.3711410001696025</v>
      </c>
    </row>
  </sheetData>
  <mergeCells count="4">
    <mergeCell ref="A2:H2"/>
    <mergeCell ref="A4:A5"/>
    <mergeCell ref="B4:E4"/>
    <mergeCell ref="F4:H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>
      <selection activeCell="O23" sqref="O23"/>
    </sheetView>
  </sheetViews>
  <sheetFormatPr defaultRowHeight="13.5"/>
  <sheetData>
    <row r="1" spans="1:13" ht="21">
      <c r="A1" s="35" t="s">
        <v>53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5">
      <c r="A2" s="37"/>
      <c r="B2" s="38"/>
      <c r="C2" s="39"/>
      <c r="D2" s="38"/>
      <c r="E2" s="39"/>
      <c r="F2" s="38"/>
      <c r="G2" s="39"/>
      <c r="H2" s="38"/>
      <c r="I2" s="39"/>
      <c r="J2" s="38"/>
      <c r="K2" s="39"/>
      <c r="L2" s="40" t="s">
        <v>54</v>
      </c>
      <c r="M2" s="40"/>
    </row>
    <row r="3" spans="1:13">
      <c r="A3" s="25" t="s">
        <v>55</v>
      </c>
      <c r="B3" s="25" t="s">
        <v>56</v>
      </c>
      <c r="C3" s="41"/>
      <c r="D3" s="41"/>
      <c r="E3" s="41"/>
      <c r="F3" s="25" t="s">
        <v>57</v>
      </c>
      <c r="G3" s="41"/>
      <c r="H3" s="41"/>
      <c r="I3" s="41"/>
      <c r="J3" s="25" t="s">
        <v>58</v>
      </c>
      <c r="K3" s="41"/>
      <c r="L3" s="41"/>
      <c r="M3" s="41"/>
    </row>
    <row r="4" spans="1:13">
      <c r="A4" s="25"/>
      <c r="B4" s="42" t="s">
        <v>31</v>
      </c>
      <c r="C4" s="43"/>
      <c r="D4" s="25" t="s">
        <v>32</v>
      </c>
      <c r="E4" s="41"/>
      <c r="F4" s="42" t="s">
        <v>31</v>
      </c>
      <c r="G4" s="43"/>
      <c r="H4" s="25" t="s">
        <v>32</v>
      </c>
      <c r="I4" s="41"/>
      <c r="J4" s="42" t="s">
        <v>31</v>
      </c>
      <c r="K4" s="43"/>
      <c r="L4" s="25" t="s">
        <v>32</v>
      </c>
      <c r="M4" s="41"/>
    </row>
    <row r="5" spans="1:13">
      <c r="A5" s="25"/>
      <c r="B5" s="44" t="s">
        <v>59</v>
      </c>
      <c r="C5" s="45" t="s">
        <v>60</v>
      </c>
      <c r="D5" s="46" t="s">
        <v>61</v>
      </c>
      <c r="E5" s="45" t="s">
        <v>60</v>
      </c>
      <c r="F5" s="44" t="s">
        <v>59</v>
      </c>
      <c r="G5" s="45" t="s">
        <v>60</v>
      </c>
      <c r="H5" s="44" t="s">
        <v>61</v>
      </c>
      <c r="I5" s="45" t="s">
        <v>60</v>
      </c>
      <c r="J5" s="44" t="s">
        <v>59</v>
      </c>
      <c r="K5" s="45" t="s">
        <v>60</v>
      </c>
      <c r="L5" s="44" t="s">
        <v>61</v>
      </c>
      <c r="M5" s="45" t="s">
        <v>60</v>
      </c>
    </row>
    <row r="6" spans="1:13">
      <c r="A6" s="25"/>
      <c r="B6" s="44"/>
      <c r="C6" s="47" t="s">
        <v>62</v>
      </c>
      <c r="D6" s="48"/>
      <c r="E6" s="47" t="s">
        <v>62</v>
      </c>
      <c r="F6" s="44"/>
      <c r="G6" s="47" t="s">
        <v>62</v>
      </c>
      <c r="H6" s="44"/>
      <c r="I6" s="47" t="s">
        <v>62</v>
      </c>
      <c r="J6" s="44"/>
      <c r="K6" s="47" t="s">
        <v>62</v>
      </c>
      <c r="L6" s="44"/>
      <c r="M6" s="47" t="s">
        <v>62</v>
      </c>
    </row>
    <row r="7" spans="1:13">
      <c r="A7" s="26" t="s">
        <v>63</v>
      </c>
      <c r="B7" s="49">
        <v>38139.059000000001</v>
      </c>
      <c r="C7" s="50">
        <f>(B7-[2]与16年同期销量比较!B4)/[2]与16年同期销量比较!B4*100</f>
        <v>-0.58135794513749162</v>
      </c>
      <c r="D7" s="49">
        <v>227443.1948</v>
      </c>
      <c r="E7" s="51">
        <f>(D7-[2]与16年同期销量比较!C4)/[2]与16年同期销量比较!C4*100</f>
        <v>-6.9530946518458672</v>
      </c>
      <c r="F7" s="49">
        <v>46177.422599999998</v>
      </c>
      <c r="G7" s="51">
        <f>(F7-[2]与16年同期销量比较!D4)/[2]与16年同期销量比较!D4*100</f>
        <v>-10.59972067222866</v>
      </c>
      <c r="H7" s="49">
        <v>303911.97749999998</v>
      </c>
      <c r="I7" s="51">
        <f>(H7-[2]与16年同期销量比较!E4)/[2]与16年同期销量比较!E4*100</f>
        <v>11.151609181181671</v>
      </c>
      <c r="J7" s="52">
        <f>B7+F7</f>
        <v>84316.481599999999</v>
      </c>
      <c r="K7" s="51">
        <f>(J7-[2]与16年同期销量比较!F4)/[2]与16年同期销量比较!F4*100</f>
        <v>-6.3301289783297063</v>
      </c>
      <c r="L7" s="52">
        <f>D7+H7</f>
        <v>531355.17229999998</v>
      </c>
      <c r="M7" s="51">
        <f>(L7-[2]与16年同期销量比较!I4)/[2]与16年同期销量比较!I4*100</f>
        <v>2.6058681981218248</v>
      </c>
    </row>
    <row r="8" spans="1:13">
      <c r="A8" s="26" t="s">
        <v>64</v>
      </c>
      <c r="B8" s="49">
        <v>30875.476699999999</v>
      </c>
      <c r="C8" s="50">
        <f>(B8-[2]与16年同期销量比较!B5)/[2]与16年同期销量比较!B5*100</f>
        <v>0.33995366396855298</v>
      </c>
      <c r="D8" s="49">
        <v>196084.69690000001</v>
      </c>
      <c r="E8" s="51">
        <f>(D8-[2]与16年同期销量比较!C5)/[2]与16年同期销量比较!C5*100</f>
        <v>0.6507684728978046</v>
      </c>
      <c r="F8" s="49">
        <v>27621.164700000001</v>
      </c>
      <c r="G8" s="51">
        <f>(F8-[2]与16年同期销量比较!D5)/[2]与16年同期销量比较!D5*100</f>
        <v>-3.6050602571048218</v>
      </c>
      <c r="H8" s="49">
        <v>142558.59740000003</v>
      </c>
      <c r="I8" s="51">
        <f>(H8-[2]与16年同期销量比较!E5)/[2]与16年同期销量比较!E5*100</f>
        <v>-11.868174852941866</v>
      </c>
      <c r="J8" s="52">
        <f>B8+F8</f>
        <v>58496.6414</v>
      </c>
      <c r="K8" s="51">
        <f>(J8-[2]与16年同期销量比较!F5)/[2]与16年同期销量比较!F5*100</f>
        <v>-1.5622930743737398</v>
      </c>
      <c r="L8" s="52">
        <f>D8+H8</f>
        <v>338643.29430000007</v>
      </c>
      <c r="M8" s="51">
        <f>(L8-[2]与16年同期销量比较!I5)/[2]与16年同期销量比较!I5*100</f>
        <v>-5.0283363952693563</v>
      </c>
    </row>
    <row r="9" spans="1:13">
      <c r="A9" s="26" t="s">
        <v>65</v>
      </c>
      <c r="B9" s="49">
        <v>47888.381099999999</v>
      </c>
      <c r="C9" s="50">
        <f>(B9-[2]与16年同期销量比较!B6)/[2]与16年同期销量比较!B6*100</f>
        <v>-0.71135884696054208</v>
      </c>
      <c r="D9" s="49">
        <v>284628.8529</v>
      </c>
      <c r="E9" s="51">
        <f>(D9-[2]与16年同期销量比较!C6)/[2]与16年同期销量比较!C6*100</f>
        <v>-14.144659396528303</v>
      </c>
      <c r="F9" s="49">
        <v>65054.856000000007</v>
      </c>
      <c r="G9" s="51">
        <f>(F9-[2]与16年同期销量比较!D6)/[2]与16年同期销量比较!D6*100</f>
        <v>-38.304551259286974</v>
      </c>
      <c r="H9" s="49">
        <v>532171.45559999987</v>
      </c>
      <c r="I9" s="51">
        <f>(H9-[2]与16年同期销量比较!E6)/[2]与16年同期销量比较!E6*100</f>
        <v>-2.8753999480743349</v>
      </c>
      <c r="J9" s="52">
        <f t="shared" ref="J9:J38" si="0">B9+F9</f>
        <v>112943.2371</v>
      </c>
      <c r="K9" s="51">
        <f>(J9-[2]与16年同期销量比较!F6)/[2]与16年同期销量比较!F6*100</f>
        <v>-26.505910469429484</v>
      </c>
      <c r="L9" s="52">
        <f t="shared" ref="L9:L38" si="1">D9+H9</f>
        <v>816800.30849999981</v>
      </c>
      <c r="M9" s="51">
        <f>(L9-[2]与16年同期销量比较!I6)/[2]与16年同期销量比较!I6*100</f>
        <v>-7.1235205379233237</v>
      </c>
    </row>
    <row r="10" spans="1:13">
      <c r="A10" s="26" t="s">
        <v>66</v>
      </c>
      <c r="B10" s="49">
        <v>36026.2745</v>
      </c>
      <c r="C10" s="50">
        <f>(B10-[2]与16年同期销量比较!B7)/[2]与16年同期销量比较!B7*100</f>
        <v>2.1424184938006556</v>
      </c>
      <c r="D10" s="49">
        <v>211124.1268</v>
      </c>
      <c r="E10" s="51">
        <f>(D10-[2]与16年同期销量比较!C7)/[2]与16年同期销量比较!C7*100</f>
        <v>-0.18791611883059509</v>
      </c>
      <c r="F10" s="49">
        <v>23081.235699999997</v>
      </c>
      <c r="G10" s="51">
        <f>(F10-[2]与16年同期销量比较!D7)/[2]与16年同期销量比较!D7*100</f>
        <v>16.630695838679895</v>
      </c>
      <c r="H10" s="49">
        <v>116543.59280000001</v>
      </c>
      <c r="I10" s="51">
        <f>(H10-[2]与16年同期销量比较!E7)/[2]与16年同期销量比较!E7*100</f>
        <v>12.386197198688667</v>
      </c>
      <c r="J10" s="52">
        <f t="shared" si="0"/>
        <v>59107.510199999997</v>
      </c>
      <c r="K10" s="51">
        <f>(J10-[2]与16年同期销量比较!F7)/[2]与16年同期销量比较!F7*100</f>
        <v>7.3498266856576109</v>
      </c>
      <c r="L10" s="52">
        <f t="shared" si="1"/>
        <v>327667.71960000001</v>
      </c>
      <c r="M10" s="51">
        <f>(L10-[2]与16年同期销量比较!I7)/[2]与16年同期销量比较!I7*100</f>
        <v>3.9486303618297796</v>
      </c>
    </row>
    <row r="11" spans="1:13">
      <c r="A11" s="26" t="s">
        <v>67</v>
      </c>
      <c r="B11" s="49">
        <v>46971.244100000004</v>
      </c>
      <c r="C11" s="50">
        <f>(B11-[2]与16年同期销量比较!B8)/[2]与16年同期销量比较!B8*100</f>
        <v>10.244884322217301</v>
      </c>
      <c r="D11" s="49">
        <v>329118.4056</v>
      </c>
      <c r="E11" s="51">
        <f>(D11-[2]与16年同期销量比较!C8)/[2]与16年同期销量比较!C8*100</f>
        <v>7.1886489953702322</v>
      </c>
      <c r="F11" s="49">
        <v>34153.4735</v>
      </c>
      <c r="G11" s="51">
        <f>(F11-[2]与16年同期销量比较!D8)/[2]与16年同期销量比较!D8*100</f>
        <v>-13.805797470448097</v>
      </c>
      <c r="H11" s="49">
        <v>224652.641</v>
      </c>
      <c r="I11" s="51">
        <f>(H11-[2]与16年同期销量比较!E8)/[2]与16年同期销量比较!E8*100</f>
        <v>-3.1456995973698132</v>
      </c>
      <c r="J11" s="52">
        <f t="shared" si="0"/>
        <v>81124.717600000004</v>
      </c>
      <c r="K11" s="51">
        <f>(J11-[2]与16年同期销量比较!F8)/[2]与16年同期销量比较!F8*100</f>
        <v>-1.344307874913</v>
      </c>
      <c r="L11" s="52">
        <f t="shared" si="1"/>
        <v>553771.0466</v>
      </c>
      <c r="M11" s="51">
        <f>(L11-[2]与16年同期销量比较!I8)/[2]与16年同期销量比较!I8*100</f>
        <v>2.7414047587186769</v>
      </c>
    </row>
    <row r="12" spans="1:13">
      <c r="A12" s="26" t="s">
        <v>68</v>
      </c>
      <c r="B12" s="49">
        <v>84219.391699999993</v>
      </c>
      <c r="C12" s="50">
        <f>(B12-[2]与16年同期销量比较!B9)/[2]与16年同期销量比较!B9*100</f>
        <v>-2.9362943086858029</v>
      </c>
      <c r="D12" s="49">
        <v>543537.26610000001</v>
      </c>
      <c r="E12" s="51">
        <f>(D12-[2]与16年同期销量比较!C9)/[2]与16年同期销量比较!C9*100</f>
        <v>-4.8220470994025373</v>
      </c>
      <c r="F12" s="49">
        <v>33917.232300000003</v>
      </c>
      <c r="G12" s="51">
        <f>(F12-[2]与16年同期销量比较!D9)/[2]与16年同期销量比较!D9*100</f>
        <v>-37.443470112973657</v>
      </c>
      <c r="H12" s="49">
        <v>224270.07749999998</v>
      </c>
      <c r="I12" s="51">
        <f>(H12-[2]与16年同期销量比较!E9)/[2]与16年同期销量比较!E9*100</f>
        <v>-23.819756931901001</v>
      </c>
      <c r="J12" s="52">
        <f t="shared" si="0"/>
        <v>118136.624</v>
      </c>
      <c r="K12" s="51">
        <f>(J12-[2]与16年同期销量比较!F9)/[2]与16年同期销量比较!F9*100</f>
        <v>-16.206639628068519</v>
      </c>
      <c r="L12" s="52">
        <f t="shared" si="1"/>
        <v>767807.34360000002</v>
      </c>
      <c r="M12" s="51">
        <f>(L12-[2]与16年同期销量比较!I9)/[2]与16年同期销量比较!I9*100</f>
        <v>-11.284223732758957</v>
      </c>
    </row>
    <row r="13" spans="1:13">
      <c r="A13" s="26" t="s">
        <v>69</v>
      </c>
      <c r="B13" s="49">
        <v>23464.548500000001</v>
      </c>
      <c r="C13" s="50">
        <f>(B13-[2]与16年同期销量比较!B10)/[2]与16年同期销量比较!B10*100</f>
        <v>-16.19971707708703</v>
      </c>
      <c r="D13" s="49">
        <v>166536.23329999999</v>
      </c>
      <c r="E13" s="51">
        <f>(D13-[2]与16年同期销量比较!C10)/[2]与16年同期销量比较!C10*100</f>
        <v>-6.3664425460177716</v>
      </c>
      <c r="F13" s="49">
        <v>26475.696699999997</v>
      </c>
      <c r="G13" s="51">
        <f>(F13-[2]与16年同期销量比较!D10)/[2]与16年同期销量比较!D10*100</f>
        <v>-19.609523533675237</v>
      </c>
      <c r="H13" s="49">
        <v>182282.10420000006</v>
      </c>
      <c r="I13" s="51">
        <f>(H13-[2]与16年同期销量比较!E10)/[2]与16年同期销量比较!E10*100</f>
        <v>-8.3483091295398459</v>
      </c>
      <c r="J13" s="52">
        <f t="shared" si="0"/>
        <v>49940.245199999998</v>
      </c>
      <c r="K13" s="51">
        <f>(J13-[2]与16年同期销量比较!F10)/[2]与16年同期销量比较!F10*100</f>
        <v>-18.042650962853575</v>
      </c>
      <c r="L13" s="52">
        <f t="shared" si="1"/>
        <v>348818.33750000002</v>
      </c>
      <c r="M13" s="51">
        <f>(L13-[2]与16年同期销量比较!I10)/[2]与16年同期销量比较!I10*100</f>
        <v>-7.4126797832520452</v>
      </c>
    </row>
    <row r="14" spans="1:13">
      <c r="A14" s="26" t="s">
        <v>70</v>
      </c>
      <c r="B14" s="49">
        <v>36883.139499999997</v>
      </c>
      <c r="C14" s="50">
        <f>(B14-[2]与16年同期销量比较!B11)/[2]与16年同期销量比较!B11*100</f>
        <v>-3.9383499742676742</v>
      </c>
      <c r="D14" s="49">
        <v>245268.2285</v>
      </c>
      <c r="E14" s="51">
        <f>(D14-[2]与16年同期销量比较!C11)/[2]与16年同期销量比较!C11*100</f>
        <v>-7.4483194354499265</v>
      </c>
      <c r="F14" s="49">
        <v>50941.553299999985</v>
      </c>
      <c r="G14" s="51">
        <f>(F14-[2]与16年同期销量比较!D11)/[2]与16年同期销量比较!D11*100</f>
        <v>8.8447292797042731</v>
      </c>
      <c r="H14" s="49">
        <v>296145.21490000002</v>
      </c>
      <c r="I14" s="51">
        <f>(H14-[2]与16年同期销量比较!E11)/[2]与16年同期销量比较!E11*100</f>
        <v>5.4141108657700965</v>
      </c>
      <c r="J14" s="52">
        <f t="shared" si="0"/>
        <v>87824.69279999999</v>
      </c>
      <c r="K14" s="51">
        <f>(J14-[2]与16年同期销量比较!F11)/[2]与16年同期销量比较!F11*100</f>
        <v>3.0838683802911588</v>
      </c>
      <c r="L14" s="52">
        <f t="shared" si="1"/>
        <v>541413.44339999999</v>
      </c>
      <c r="M14" s="51">
        <f>(L14-[2]与16年同期销量比较!I11)/[2]与16年同期销量比较!I11*100</f>
        <v>-0.82946834560385907</v>
      </c>
    </row>
    <row r="15" spans="1:13">
      <c r="A15" s="26" t="s">
        <v>71</v>
      </c>
      <c r="B15" s="49">
        <v>42714.288999999997</v>
      </c>
      <c r="C15" s="50">
        <f>(B15-[2]与16年同期销量比较!B12)/[2]与16年同期销量比较!B12*100</f>
        <v>20.018581203060528</v>
      </c>
      <c r="D15" s="49">
        <v>238963.29870000001</v>
      </c>
      <c r="E15" s="51">
        <f>(D15-[2]与16年同期销量比较!C12)/[2]与16年同期销量比较!C12*100</f>
        <v>10.602671497150991</v>
      </c>
      <c r="F15" s="49">
        <v>23987.271799999999</v>
      </c>
      <c r="G15" s="51">
        <f>(F15-[2]与16年同期销量比较!D12)/[2]与16年同期销量比较!D12*100</f>
        <v>-5.669852448077525</v>
      </c>
      <c r="H15" s="49">
        <v>150509.02750000003</v>
      </c>
      <c r="I15" s="51">
        <f>(H15-[2]与16年同期销量比较!E12)/[2]与16年同期销量比较!E12*100</f>
        <v>-0.13029832221511664</v>
      </c>
      <c r="J15" s="52">
        <f t="shared" si="0"/>
        <v>66701.560799999992</v>
      </c>
      <c r="K15" s="51">
        <f>(J15-[2]与16年同期销量比较!F12)/[2]与16年同期销量比较!F12*100</f>
        <v>9.3131451876117772</v>
      </c>
      <c r="L15" s="52">
        <f t="shared" si="1"/>
        <v>389472.32620000001</v>
      </c>
      <c r="M15" s="51">
        <f>(L15-[2]与16年同期销量比较!I12)/[2]与16年同期销量比较!I12*100</f>
        <v>6.19239793970244</v>
      </c>
    </row>
    <row r="16" spans="1:13">
      <c r="A16" s="26" t="s">
        <v>72</v>
      </c>
      <c r="B16" s="49">
        <v>123154.552</v>
      </c>
      <c r="C16" s="50">
        <f>(B16-[2]与16年同期销量比较!B13)/[2]与16年同期销量比较!B13*100</f>
        <v>-0.24120889415372374</v>
      </c>
      <c r="D16" s="49">
        <v>680132.78</v>
      </c>
      <c r="E16" s="51">
        <f>(D16-[2]与16年同期销量比较!C13)/[2]与16年同期销量比较!C13*100</f>
        <v>-0.38265366091920838</v>
      </c>
      <c r="F16" s="49">
        <v>164595.06696900001</v>
      </c>
      <c r="G16" s="51">
        <f>(F16-[2]与16年同期销量比较!D13)/[2]与16年同期销量比较!D13*100</f>
        <v>5.2489777788840311</v>
      </c>
      <c r="H16" s="49">
        <v>953387.00391400012</v>
      </c>
      <c r="I16" s="51">
        <f>(H16-[2]与16年同期销量比较!E13)/[2]与16年同期销量比较!E13*100</f>
        <v>10.111477897269131</v>
      </c>
      <c r="J16" s="52">
        <f t="shared" si="0"/>
        <v>287749.618969</v>
      </c>
      <c r="K16" s="51">
        <f>(J16-[2]与16年同期销量比较!F13)/[2]与16年同期销量比较!F13*100</f>
        <v>2.826952836504192</v>
      </c>
      <c r="L16" s="52">
        <f t="shared" si="1"/>
        <v>1633519.7839140003</v>
      </c>
      <c r="M16" s="51">
        <f>(L16-[2]与16年同期销量比较!I13)/[2]与16年同期销量比较!I13*100</f>
        <v>5.4847850780138288</v>
      </c>
    </row>
    <row r="17" spans="1:13">
      <c r="A17" s="26" t="s">
        <v>73</v>
      </c>
      <c r="B17" s="49">
        <v>128838.86930000001</v>
      </c>
      <c r="C17" s="50">
        <f>(B17-[2]与16年同期销量比较!B14)/[2]与16年同期销量比较!B14*100</f>
        <v>7.9775069749354888</v>
      </c>
      <c r="D17" s="49">
        <v>756227.15850000002</v>
      </c>
      <c r="E17" s="51">
        <f>(D17-[2]与16年同期销量比较!C14)/[2]与16年同期销量比较!C14*100</f>
        <v>2.7820015226466737</v>
      </c>
      <c r="F17" s="49">
        <v>125663.0359</v>
      </c>
      <c r="G17" s="51">
        <f>(F17-[2]与16年同期销量比较!D14)/[2]与16年同期销量比较!D14*100</f>
        <v>-21.868015204828193</v>
      </c>
      <c r="H17" s="49">
        <v>681439.01430000004</v>
      </c>
      <c r="I17" s="51">
        <f>(H17-[2]与16年同期销量比较!E14)/[2]与16年同期销量比较!E14*100</f>
        <v>9.7398692352359255</v>
      </c>
      <c r="J17" s="52">
        <f t="shared" si="0"/>
        <v>254501.90520000001</v>
      </c>
      <c r="K17" s="51">
        <f>(J17-[2]与16年同期销量比较!F14)/[2]与16年同期销量比较!F14*100</f>
        <v>-9.1565582067687288</v>
      </c>
      <c r="L17" s="52">
        <f t="shared" si="1"/>
        <v>1437666.1728000001</v>
      </c>
      <c r="M17" s="51">
        <f>(L17-[2]与16年同期销量比较!I14)/[2]与16年同期销量比较!I14*100</f>
        <v>5.9665620957217458</v>
      </c>
    </row>
    <row r="18" spans="1:13">
      <c r="A18" s="26" t="s">
        <v>74</v>
      </c>
      <c r="B18" s="49">
        <v>55303.058400000002</v>
      </c>
      <c r="C18" s="50">
        <f>(B18-[2]与16年同期销量比较!B15)/[2]与16年同期销量比较!B15*100</f>
        <v>6.2877721623695209</v>
      </c>
      <c r="D18" s="49">
        <v>365750.88030000002</v>
      </c>
      <c r="E18" s="51">
        <f>(D18-[2]与16年同期销量比较!C15)/[2]与16年同期销量比较!C15*100</f>
        <v>8.8819472766748078</v>
      </c>
      <c r="F18" s="49">
        <v>45647.448199999999</v>
      </c>
      <c r="G18" s="51">
        <f>(F18-[2]与16年同期销量比较!D15)/[2]与16年同期销量比较!D15*100</f>
        <v>-2.0065957047564309</v>
      </c>
      <c r="H18" s="49">
        <v>238932.1923</v>
      </c>
      <c r="I18" s="51">
        <f>(H18-[2]与16年同期销量比较!E15)/[2]与16年同期销量比较!E15*100</f>
        <v>-8.7151202879371201</v>
      </c>
      <c r="J18" s="52">
        <f t="shared" si="0"/>
        <v>100950.50659999999</v>
      </c>
      <c r="K18" s="51">
        <f>(J18-[2]与16年同期销量比较!F15)/[2]与16年同期销量比较!F15*100</f>
        <v>2.3697569174834623</v>
      </c>
      <c r="L18" s="52">
        <f t="shared" si="1"/>
        <v>604683.07260000007</v>
      </c>
      <c r="M18" s="51">
        <f>(L18-[2]与16年同期销量比较!I15)/[2]与16年同期销量比较!I15*100</f>
        <v>1.1753440405643536</v>
      </c>
    </row>
    <row r="19" spans="1:13">
      <c r="A19" s="26" t="s">
        <v>75</v>
      </c>
      <c r="B19" s="49">
        <v>41615.276299999998</v>
      </c>
      <c r="C19" s="50">
        <f>(B19-[2]与16年同期销量比较!B16)/[2]与16年同期销量比较!B16*100</f>
        <v>4.5040436505833759</v>
      </c>
      <c r="D19" s="49">
        <v>245103.79800000001</v>
      </c>
      <c r="E19" s="51">
        <f>(D19-[2]与16年同期销量比较!C16)/[2]与16年同期销量比较!C16*100</f>
        <v>-2.9355624886096496</v>
      </c>
      <c r="F19" s="49">
        <v>63601.244999999995</v>
      </c>
      <c r="G19" s="51">
        <f>(F19-[2]与16年同期销量比较!D16)/[2]与16年同期销量比较!D16*100</f>
        <v>-13.410604605602256</v>
      </c>
      <c r="H19" s="49">
        <v>513320.02790000004</v>
      </c>
      <c r="I19" s="51">
        <f>(H19-[2]与16年同期销量比较!E16)/[2]与16年同期销量比较!E16*100</f>
        <v>25.47397371787757</v>
      </c>
      <c r="J19" s="52">
        <f t="shared" si="0"/>
        <v>105216.52129999999</v>
      </c>
      <c r="K19" s="51">
        <f>(J19-[2]与16年同期销量比较!F16)/[2]与16年同期销量比较!F16*100</f>
        <v>-7.1126331880988891</v>
      </c>
      <c r="L19" s="52">
        <f t="shared" si="1"/>
        <v>758423.82590000005</v>
      </c>
      <c r="M19" s="51">
        <f>(L19-[2]与16年同期销量比较!I16)/[2]与16年同期销量比较!I16*100</f>
        <v>14.631096925447984</v>
      </c>
    </row>
    <row r="20" spans="1:13">
      <c r="A20" s="26" t="s">
        <v>76</v>
      </c>
      <c r="B20" s="49">
        <v>37813.101300000002</v>
      </c>
      <c r="C20" s="50">
        <f>(B20-[2]与16年同期销量比较!B17)/[2]与16年同期销量比较!B17*100</f>
        <v>77.342543664850567</v>
      </c>
      <c r="D20" s="49">
        <v>197896.39910000001</v>
      </c>
      <c r="E20" s="51">
        <f>(D20-[2]与16年同期销量比较!C17)/[2]与16年同期销量比较!C17*100</f>
        <v>49.606264602279374</v>
      </c>
      <c r="F20" s="49">
        <v>44921.001400000001</v>
      </c>
      <c r="G20" s="51">
        <f>(F20-[2]与16年同期销量比较!D17)/[2]与16年同期销量比较!D17*100</f>
        <v>59.693373800931518</v>
      </c>
      <c r="H20" s="49">
        <v>233716.19009999998</v>
      </c>
      <c r="I20" s="51">
        <f>(H20-[2]与16年同期销量比较!E17)/[2]与16年同期销量比较!E17*100</f>
        <v>52.236527375312193</v>
      </c>
      <c r="J20" s="52">
        <f t="shared" si="0"/>
        <v>82734.102700000003</v>
      </c>
      <c r="K20" s="51">
        <f>(J20-[2]与16年同期销量比较!F17)/[2]与16年同期销量比较!F17*100</f>
        <v>67.30317423456988</v>
      </c>
      <c r="L20" s="52">
        <f t="shared" si="1"/>
        <v>431612.58919999999</v>
      </c>
      <c r="M20" s="51">
        <f>(L20-[2]与16年同期销量比较!I17)/[2]与16年同期销量比较!I17*100</f>
        <v>51.019150160252345</v>
      </c>
    </row>
    <row r="21" spans="1:13">
      <c r="A21" s="26" t="s">
        <v>77</v>
      </c>
      <c r="B21" s="49">
        <v>129464.9025</v>
      </c>
      <c r="C21" s="50">
        <f>(B21-[2]与16年同期销量比较!B18)/[2]与16年同期销量比较!B18*100</f>
        <v>8.5686781580519309</v>
      </c>
      <c r="D21" s="49">
        <v>744576.88489999995</v>
      </c>
      <c r="E21" s="51">
        <f>(D21-[2]与16年同期销量比较!C18)/[2]与16年同期销量比较!C18*100</f>
        <v>0.18529404031846164</v>
      </c>
      <c r="F21" s="49">
        <v>146971.97269999998</v>
      </c>
      <c r="G21" s="51">
        <f>(F21-[2]与16年同期销量比较!D18)/[2]与16年同期销量比较!D18*100</f>
        <v>-7.56932783280382</v>
      </c>
      <c r="H21" s="49">
        <v>922140.6828999999</v>
      </c>
      <c r="I21" s="51">
        <f>(H21-[2]与16年同期销量比较!E18)/[2]与16年同期销量比较!E18*100</f>
        <v>10.938373186468494</v>
      </c>
      <c r="J21" s="52">
        <f t="shared" si="0"/>
        <v>276436.87520000001</v>
      </c>
      <c r="K21" s="51">
        <f>(J21-[2]与16年同期销量比较!F18)/[2]与16年同期销量比较!F18*100</f>
        <v>-0.65333236821791651</v>
      </c>
      <c r="L21" s="52">
        <f t="shared" si="1"/>
        <v>1666717.5677999998</v>
      </c>
      <c r="M21" s="51">
        <f>(L21-[2]与16年同期销量比较!I18)/[2]与16年同期销量比较!I18*100</f>
        <v>5.8624131822065007</v>
      </c>
    </row>
    <row r="22" spans="1:13">
      <c r="A22" s="26" t="s">
        <v>78</v>
      </c>
      <c r="B22" s="49">
        <v>54694.718099999998</v>
      </c>
      <c r="C22" s="50">
        <f>(B22-[2]与16年同期销量比较!B19)/[2]与16年同期销量比较!B19*100</f>
        <v>11.608139039216194</v>
      </c>
      <c r="D22" s="49">
        <v>329134.17170000001</v>
      </c>
      <c r="E22" s="51">
        <f>(D22-[2]与16年同期销量比较!C19)/[2]与16年同期销量比较!C19*100</f>
        <v>3.2769896869601203</v>
      </c>
      <c r="F22" s="49">
        <v>106076.17259999999</v>
      </c>
      <c r="G22" s="51">
        <f>(F22-[2]与16年同期销量比较!D19)/[2]与16年同期销量比较!D19*100</f>
        <v>8.2820475873223387</v>
      </c>
      <c r="H22" s="49">
        <v>628851.13879999996</v>
      </c>
      <c r="I22" s="51">
        <f>(H22-[2]与16年同期销量比较!E19)/[2]与16年同期销量比较!E19*100</f>
        <v>8.318593081612498</v>
      </c>
      <c r="J22" s="52">
        <f t="shared" si="0"/>
        <v>160770.89069999999</v>
      </c>
      <c r="K22" s="51">
        <f>(J22-[2]与16年同期销量比较!F19)/[2]与16年同期销量比较!F19*100</f>
        <v>9.3911160166729086</v>
      </c>
      <c r="L22" s="52">
        <f t="shared" si="1"/>
        <v>957985.31049999991</v>
      </c>
      <c r="M22" s="51">
        <f>(L22-[2]与16年同期销量比较!I19)/[2]与16年同期销量比较!I19*100</f>
        <v>6.531863789676275</v>
      </c>
    </row>
    <row r="23" spans="1:13">
      <c r="A23" s="26" t="s">
        <v>79</v>
      </c>
      <c r="B23" s="49">
        <v>85776.688399999999</v>
      </c>
      <c r="C23" s="50">
        <f>(B23-[2]与16年同期销量比较!B20)/[2]与16年同期销量比较!B20*100</f>
        <v>5.8917077838965248</v>
      </c>
      <c r="D23" s="49">
        <v>488861.54320000001</v>
      </c>
      <c r="E23" s="51">
        <f>(D23-[2]与16年同期销量比较!C20)/[2]与16年同期销量比较!C20*100</f>
        <v>0.15999676119087333</v>
      </c>
      <c r="F23" s="49">
        <v>74918.75469999999</v>
      </c>
      <c r="G23" s="51">
        <f>(F23-[2]与16年同期销量比较!D20)/[2]与16年同期销量比较!D20*100</f>
        <v>3.7105691956147506</v>
      </c>
      <c r="H23" s="49">
        <v>499052.73050000001</v>
      </c>
      <c r="I23" s="51">
        <f>(H23-[2]与16年同期销量比较!E20)/[2]与16年同期销量比较!E20*100</f>
        <v>67.056000420634035</v>
      </c>
      <c r="J23" s="52">
        <f t="shared" si="0"/>
        <v>160695.44309999997</v>
      </c>
      <c r="K23" s="51">
        <f>(J23-[2]与16年同期销量比较!F20)/[2]与16年同期销量比较!F20*100</f>
        <v>4.8635218192216021</v>
      </c>
      <c r="L23" s="52">
        <f t="shared" si="1"/>
        <v>987914.27370000002</v>
      </c>
      <c r="M23" s="51">
        <f>(L23-[2]与16年同期销量比较!I20)/[2]与16年同期销量比较!I20*100</f>
        <v>25.558739368277976</v>
      </c>
    </row>
    <row r="24" spans="1:13">
      <c r="A24" s="26" t="s">
        <v>80</v>
      </c>
      <c r="B24" s="49">
        <v>69159.077099999995</v>
      </c>
      <c r="C24" s="50">
        <f>(B24-[2]与16年同期销量比较!B21)/[2]与16年同期销量比较!B21*100</f>
        <v>4.7622422812176497</v>
      </c>
      <c r="D24" s="49">
        <v>439538.96220000001</v>
      </c>
      <c r="E24" s="51">
        <f>(D24-[2]与16年同期销量比较!C21)/[2]与16年同期销量比较!C21*100</f>
        <v>0.18124524437680883</v>
      </c>
      <c r="F24" s="49">
        <v>52093.691099999996</v>
      </c>
      <c r="G24" s="51">
        <f>(F24-[2]与16年同期销量比较!D21)/[2]与16年同期销量比较!D21*100</f>
        <v>0.18216477156843935</v>
      </c>
      <c r="H24" s="49">
        <v>257237.05660000001</v>
      </c>
      <c r="I24" s="51">
        <f>(H24-[2]与16年同期销量比较!E21)/[2]与16年同期销量比较!E21*100</f>
        <v>12.754716065766742</v>
      </c>
      <c r="J24" s="52">
        <f t="shared" si="0"/>
        <v>121252.76819999999</v>
      </c>
      <c r="K24" s="51">
        <f>(J24-[2]与16年同期销量比较!F21)/[2]与16年同期销量比较!F21*100</f>
        <v>2.7441866117961884</v>
      </c>
      <c r="L24" s="52">
        <f t="shared" si="1"/>
        <v>696776.01879999996</v>
      </c>
      <c r="M24" s="51">
        <f>(L24-[2]与16年同期销量比较!I21)/[2]与16年同期销量比较!I21*100</f>
        <v>4.4825949165911512</v>
      </c>
    </row>
    <row r="25" spans="1:13">
      <c r="A25" s="26" t="s">
        <v>81</v>
      </c>
      <c r="B25" s="49">
        <v>187796.79889999999</v>
      </c>
      <c r="C25" s="50">
        <f>(B25-[2]与16年同期销量比较!B22)/[2]与16年同期销量比较!B22*100</f>
        <v>15.743190511115355</v>
      </c>
      <c r="D25" s="49">
        <v>1106983.5393999999</v>
      </c>
      <c r="E25" s="51">
        <f>(D25-[2]与16年同期销量比较!C22)/[2]与16年同期销量比较!C22*100</f>
        <v>8.9581130930178876</v>
      </c>
      <c r="F25" s="49">
        <v>130208.42050000001</v>
      </c>
      <c r="G25" s="51">
        <f>(F25-[2]与16年同期销量比较!D22)/[2]与16年同期销量比较!D22*100</f>
        <v>-20.655374339383545</v>
      </c>
      <c r="H25" s="49">
        <v>879051.63639999996</v>
      </c>
      <c r="I25" s="51">
        <f>(H25-[2]与16年同期销量比较!E22)/[2]与16年同期销量比较!E22*100</f>
        <v>-8.5693988082827275</v>
      </c>
      <c r="J25" s="52">
        <f t="shared" si="0"/>
        <v>318005.2194</v>
      </c>
      <c r="K25" s="51">
        <f>(J25-[2]与16年同期销量比较!F22)/[2]与16年同期销量比较!F22*100</f>
        <v>-2.5593628769443941</v>
      </c>
      <c r="L25" s="52">
        <f t="shared" si="1"/>
        <v>1986035.1757999999</v>
      </c>
      <c r="M25" s="51">
        <f>(L25-[2]与16年同期销量比较!I22)/[2]与16年同期销量比较!I22*100</f>
        <v>0.43603146418989713</v>
      </c>
    </row>
    <row r="26" spans="1:13">
      <c r="A26" s="26" t="s">
        <v>82</v>
      </c>
      <c r="B26" s="49">
        <v>51439.603900000002</v>
      </c>
      <c r="C26" s="50">
        <f>(B26-[2]与16年同期销量比较!B23)/[2]与16年同期销量比较!B23*100</f>
        <v>38.849355117518108</v>
      </c>
      <c r="D26" s="49">
        <v>292885.43540000002</v>
      </c>
      <c r="E26" s="51">
        <f>(D26-[2]与16年同期销量比较!C23)/[2]与16年同期销量比较!C23*100</f>
        <v>23.8856705540672</v>
      </c>
      <c r="F26" s="49">
        <v>13632.828699999998</v>
      </c>
      <c r="G26" s="51">
        <f>(F26-[2]与16年同期销量比较!D23)/[2]与16年同期销量比较!D23*100</f>
        <v>-59.982356027547191</v>
      </c>
      <c r="H26" s="49">
        <v>101666.7047</v>
      </c>
      <c r="I26" s="51">
        <f>(H26-[2]与16年同期销量比较!E23)/[2]与16年同期销量比较!E23*100</f>
        <v>-19.06225308340737</v>
      </c>
      <c r="J26" s="52">
        <f t="shared" si="0"/>
        <v>65072.4326</v>
      </c>
      <c r="K26" s="51">
        <f>(J26-[2]与16年同期销量比较!F23)/[2]与16年同期销量比较!F23*100</f>
        <v>-8.49574387105271</v>
      </c>
      <c r="L26" s="52">
        <f t="shared" si="1"/>
        <v>394552.14010000002</v>
      </c>
      <c r="M26" s="51">
        <f>(L26-[2]与16年同期销量比较!I23)/[2]与16年同期销量比较!I23*100</f>
        <v>8.9842055255853239</v>
      </c>
    </row>
    <row r="27" spans="1:13">
      <c r="A27" s="26" t="s">
        <v>83</v>
      </c>
      <c r="B27" s="49">
        <v>13059.2981</v>
      </c>
      <c r="C27" s="50">
        <f>(B27-[2]与16年同期销量比较!B24)/[2]与16年同期销量比较!B24*100</f>
        <v>0.32602409490460366</v>
      </c>
      <c r="D27" s="49">
        <v>80452.816900000005</v>
      </c>
      <c r="E27" s="51">
        <f>(D27-[2]与16年同期销量比较!C24)/[2]与16年同期销量比较!C24*100</f>
        <v>-5.9740589817107539</v>
      </c>
      <c r="F27" s="49">
        <v>7268.3029100000012</v>
      </c>
      <c r="G27" s="51">
        <f>(F27-[2]与16年同期销量比较!D24)/[2]与16年同期销量比较!D24*100</f>
        <v>-39.877421441403449</v>
      </c>
      <c r="H27" s="49">
        <v>54118.165059999992</v>
      </c>
      <c r="I27" s="51">
        <f>(H27-[2]与16年同期销量比较!E24)/[2]与16年同期销量比较!E24*100</f>
        <v>-11.92831573800856</v>
      </c>
      <c r="J27" s="52">
        <f t="shared" si="0"/>
        <v>20327.601010000002</v>
      </c>
      <c r="K27" s="51">
        <f>(J27-[2]与16年同期销量比较!F24)/[2]与16年同期销量比较!F24*100</f>
        <v>-19.032897639932944</v>
      </c>
      <c r="L27" s="52">
        <f t="shared" si="1"/>
        <v>134570.98196</v>
      </c>
      <c r="M27" s="51">
        <f>(L27-[2]与16年同期销量比较!I24)/[2]与16年同期销量比较!I24*100</f>
        <v>-8.4628045519794028</v>
      </c>
    </row>
    <row r="28" spans="1:13">
      <c r="A28" s="26" t="s">
        <v>84</v>
      </c>
      <c r="B28" s="49">
        <v>46449.788099999998</v>
      </c>
      <c r="C28" s="50">
        <f>(B28-[2]与16年同期销量比较!B25)/[2]与16年同期销量比较!B25*100</f>
        <v>32.825139552819046</v>
      </c>
      <c r="D28" s="49">
        <v>266289.2034</v>
      </c>
      <c r="E28" s="51">
        <f>(D28-[2]与16年同期销量比较!C25)/[2]与16年同期销量比较!C25*100</f>
        <v>19.203597883237876</v>
      </c>
      <c r="F28" s="49">
        <v>29972.5484</v>
      </c>
      <c r="G28" s="51">
        <f>(F28-[2]与16年同期销量比较!D25)/[2]与16年同期销量比较!D25*100</f>
        <v>15.264018282664699</v>
      </c>
      <c r="H28" s="49">
        <v>267710.11979999999</v>
      </c>
      <c r="I28" s="51">
        <f>(H28-[2]与16年同期销量比较!E25)/[2]与16年同期销量比较!E25*100</f>
        <v>61.501804529841422</v>
      </c>
      <c r="J28" s="52">
        <f t="shared" si="0"/>
        <v>76422.336500000005</v>
      </c>
      <c r="K28" s="51">
        <f>(J28-[2]与16年同期销量比较!F25)/[2]与16年同期销量比较!F25*100</f>
        <v>25.335906400930963</v>
      </c>
      <c r="L28" s="52">
        <f t="shared" si="1"/>
        <v>533999.32319999998</v>
      </c>
      <c r="M28" s="51">
        <f>(L28-[2]与16年同期销量比较!I25)/[2]与16年同期销量比较!I25*100</f>
        <v>37.220859869042833</v>
      </c>
    </row>
    <row r="29" spans="1:13">
      <c r="A29" s="26" t="s">
        <v>85</v>
      </c>
      <c r="B29" s="49">
        <v>71531.319499999998</v>
      </c>
      <c r="C29" s="50">
        <f>(B29-[2]与16年同期销量比较!B26)/[2]与16年同期销量比较!B26*100</f>
        <v>5.1662221969999118</v>
      </c>
      <c r="D29" s="49">
        <v>449376.49920000002</v>
      </c>
      <c r="E29" s="51">
        <f>(D29-[2]与16年同期销量比较!C26)/[2]与16年同期销量比较!C26*100</f>
        <v>0.61132281366868291</v>
      </c>
      <c r="F29" s="49">
        <v>34746.290500000003</v>
      </c>
      <c r="G29" s="51">
        <f>(F29-[2]与16年同期销量比较!D26)/[2]与16年同期销量比较!D26*100</f>
        <v>-20.077481043965847</v>
      </c>
      <c r="H29" s="49">
        <v>228862.1893</v>
      </c>
      <c r="I29" s="51">
        <f>(H29-[2]与16年同期销量比较!E26)/[2]与16年同期销量比较!E26*100</f>
        <v>-6.4762152000180473</v>
      </c>
      <c r="J29" s="52">
        <f t="shared" si="0"/>
        <v>106277.61</v>
      </c>
      <c r="K29" s="51">
        <f>(J29-[2]与16年同期销量比较!F26)/[2]与16年同期销量比较!F26*100</f>
        <v>-4.6772256300053172</v>
      </c>
      <c r="L29" s="52">
        <f t="shared" si="1"/>
        <v>678238.68850000005</v>
      </c>
      <c r="M29" s="51">
        <f>(L29-[2]与16年同期销量比较!I26)/[2]与16年同期销量比较!I26*100</f>
        <v>-1.8973586259536319</v>
      </c>
    </row>
    <row r="30" spans="1:13">
      <c r="A30" s="26" t="s">
        <v>86</v>
      </c>
      <c r="B30" s="49">
        <v>25529.814399999999</v>
      </c>
      <c r="C30" s="50">
        <f>(B30-[2]与16年同期销量比较!B27)/[2]与16年同期销量比较!B27*100</f>
        <v>7.1244998827202668</v>
      </c>
      <c r="D30" s="49">
        <v>133912.3199</v>
      </c>
      <c r="E30" s="51">
        <f>(D30-[2]与16年同期销量比较!C27)/[2]与16年同期销量比较!C27*100</f>
        <v>0.6657762436492044</v>
      </c>
      <c r="F30" s="49">
        <v>27809.641799999998</v>
      </c>
      <c r="G30" s="51">
        <f>(F30-[2]与16年同期销量比较!D27)/[2]与16年同期销量比较!D27*100</f>
        <v>-18.473138828160547</v>
      </c>
      <c r="H30" s="49">
        <v>163508.38450000001</v>
      </c>
      <c r="I30" s="51">
        <f>(H30-[2]与16年同期销量比较!E27)/[2]与16年同期销量比较!E27*100</f>
        <v>2.3884339825226126</v>
      </c>
      <c r="J30" s="52">
        <f t="shared" si="0"/>
        <v>53339.456200000001</v>
      </c>
      <c r="K30" s="51">
        <f>(J30-[2]与16年同期销量比较!F27)/[2]与16年同期销量比较!F27*100</f>
        <v>-7.9448371122512533</v>
      </c>
      <c r="L30" s="52">
        <f t="shared" si="1"/>
        <v>297420.70440000005</v>
      </c>
      <c r="M30" s="51">
        <f>(L30-[2]与16年同期销量比较!I27)/[2]与16年同期销量比较!I27*100</f>
        <v>1.6055741277642195</v>
      </c>
    </row>
    <row r="31" spans="1:13">
      <c r="A31" s="26" t="s">
        <v>87</v>
      </c>
      <c r="B31" s="49">
        <v>62905.539799999999</v>
      </c>
      <c r="C31" s="50">
        <f>(B31-[2]与16年同期销量比较!B28)/[2]与16年同期销量比较!B28*100</f>
        <v>4.6965146953333461</v>
      </c>
      <c r="D31" s="49">
        <v>368228.57049999997</v>
      </c>
      <c r="E31" s="51">
        <f>(D31-[2]与16年同期销量比较!C28)/[2]与16年同期销量比较!C28*100</f>
        <v>3.6998983470639955</v>
      </c>
      <c r="F31" s="49">
        <v>60881.374799999998</v>
      </c>
      <c r="G31" s="51">
        <f>(F31-[2]与16年同期销量比较!D28)/[2]与16年同期销量比较!D28*100</f>
        <v>-25.281602133832671</v>
      </c>
      <c r="H31" s="49">
        <v>372165.42350000003</v>
      </c>
      <c r="I31" s="51">
        <f>(H31-[2]与16年同期销量比较!E28)/[2]与16年同期销量比较!E28*100</f>
        <v>-3.300615058600695</v>
      </c>
      <c r="J31" s="52">
        <f t="shared" si="0"/>
        <v>123786.91459999999</v>
      </c>
      <c r="K31" s="51">
        <f>(J31-[2]与16年同期销量比较!F28)/[2]与16年同期销量比较!F28*100</f>
        <v>-12.558127522306428</v>
      </c>
      <c r="L31" s="52">
        <f t="shared" si="1"/>
        <v>740393.99399999995</v>
      </c>
      <c r="M31" s="51">
        <f>(L31-[2]与16年同期销量比较!I28)/[2]与16年同期销量比较!I28*100</f>
        <v>5.8782240997017988E-2</v>
      </c>
    </row>
    <row r="32" spans="1:13">
      <c r="A32" s="26" t="s">
        <v>88</v>
      </c>
      <c r="B32" s="49">
        <v>28802.434000000001</v>
      </c>
      <c r="C32" s="50">
        <f>(B32-[2]与16年同期销量比较!B29)/[2]与16年同期销量比较!B29*100</f>
        <v>66.000323903813239</v>
      </c>
      <c r="D32" s="49">
        <v>128909.2626</v>
      </c>
      <c r="E32" s="51">
        <f>(D32-[2]与16年同期销量比较!C29)/[2]与16年同期销量比较!C29*100</f>
        <v>85.524972184047712</v>
      </c>
      <c r="F32" s="49">
        <v>7532.4081999999999</v>
      </c>
      <c r="G32" s="51">
        <f>(F32-[2]与16年同期销量比较!D29)/[2]与16年同期销量比较!D29*100</f>
        <v>17.980556128823537</v>
      </c>
      <c r="H32" s="49">
        <v>40491.683899999996</v>
      </c>
      <c r="I32" s="51">
        <f>(H32-[2]与16年同期销量比较!E29)/[2]与16年同期销量比较!E29*100</f>
        <v>26.949120234506164</v>
      </c>
      <c r="J32" s="52">
        <f t="shared" si="0"/>
        <v>36334.842199999999</v>
      </c>
      <c r="K32" s="51">
        <f>(J32-[2]与16年同期销量比较!F29)/[2]与16年同期销量比较!F29*100</f>
        <v>53.083696661696678</v>
      </c>
      <c r="L32" s="52">
        <f t="shared" si="1"/>
        <v>169400.94649999999</v>
      </c>
      <c r="M32" s="51">
        <f>(L32-[2]与16年同期销量比较!I29)/[2]与16年同期销量比较!I29*100</f>
        <v>67.095852365685431</v>
      </c>
    </row>
    <row r="33" spans="1:13">
      <c r="A33" s="26" t="s">
        <v>89</v>
      </c>
      <c r="B33" s="49">
        <v>82764.709900000002</v>
      </c>
      <c r="C33" s="50">
        <f>(B33-[2]与16年同期销量比较!B30)/[2]与16年同期销量比较!B30*100</f>
        <v>15.342429341800971</v>
      </c>
      <c r="D33" s="49">
        <v>449748.79190000001</v>
      </c>
      <c r="E33" s="51">
        <f>(D33-[2]与16年同期销量比较!C30)/[2]与16年同期销量比较!C30*100</f>
        <v>1.9372161842690749</v>
      </c>
      <c r="F33" s="49">
        <v>61706.177600000003</v>
      </c>
      <c r="G33" s="51">
        <f>(F33-[2]与16年同期销量比较!D30)/[2]与16年同期销量比较!D30*100</f>
        <v>42.032192118488624</v>
      </c>
      <c r="H33" s="49">
        <v>289119.80129999999</v>
      </c>
      <c r="I33" s="51">
        <f>(H33-[2]与16年同期销量比较!E30)/[2]与16年同期销量比较!E30*100</f>
        <v>23.797187241448821</v>
      </c>
      <c r="J33" s="52">
        <f t="shared" si="0"/>
        <v>144470.88750000001</v>
      </c>
      <c r="K33" s="51">
        <f>(J33-[2]与16年同期销量比较!F30)/[2]与16年同期销量比较!F30*100</f>
        <v>25.40782531376934</v>
      </c>
      <c r="L33" s="52">
        <f t="shared" si="1"/>
        <v>738868.5932</v>
      </c>
      <c r="M33" s="51">
        <f>(L33-[2]与16年同期销量比较!I30)/[2]与16年同期销量比较!I30*100</f>
        <v>9.5034028329102433</v>
      </c>
    </row>
    <row r="34" spans="1:13">
      <c r="A34" s="26" t="s">
        <v>90</v>
      </c>
      <c r="B34" s="49">
        <v>37198.059300000001</v>
      </c>
      <c r="C34" s="51">
        <f>(B34-[2]与16年同期销量比较!B31)/[2]与16年同期销量比较!B31*100</f>
        <v>7.7472248573071463</v>
      </c>
      <c r="D34" s="49">
        <v>243548.53260000001</v>
      </c>
      <c r="E34" s="51">
        <f>(D34-[2]与16年同期销量比较!C31)/[2]与16年同期销量比较!C31*100</f>
        <v>18.442801921785552</v>
      </c>
      <c r="F34" s="49">
        <v>25114.344100000006</v>
      </c>
      <c r="G34" s="51">
        <f>(F34-[2]与16年同期销量比较!D31)/[2]与16年同期销量比较!D31*100</f>
        <v>2.6081646078140293</v>
      </c>
      <c r="H34" s="49">
        <v>140618.76190000001</v>
      </c>
      <c r="I34" s="51">
        <f>(H34-[2]与16年同期销量比较!E31)/[2]与16年同期销量比较!E31*100</f>
        <v>14.643491559895413</v>
      </c>
      <c r="J34" s="52">
        <f t="shared" si="0"/>
        <v>62312.40340000001</v>
      </c>
      <c r="K34" s="51">
        <f>(J34-[2]与16年同期销量比较!F31)/[2]与16年同期销量比较!F31*100</f>
        <v>5.6152804077118184</v>
      </c>
      <c r="L34" s="52">
        <f t="shared" si="1"/>
        <v>384167.29450000002</v>
      </c>
      <c r="M34" s="51">
        <f>(L34-[2]与16年同期销量比较!I31)/[2]与16年同期销量比较!I31*100</f>
        <v>17.023252836402257</v>
      </c>
    </row>
    <row r="35" spans="1:13">
      <c r="A35" s="26" t="s">
        <v>91</v>
      </c>
      <c r="B35" s="49">
        <v>15138.5218</v>
      </c>
      <c r="C35" s="51">
        <f>(B35-[2]与16年同期销量比较!B32)/[2]与16年同期销量比较!B32*100</f>
        <v>6.7846006366789418</v>
      </c>
      <c r="D35" s="49">
        <v>77319.421900000001</v>
      </c>
      <c r="E35" s="51">
        <f>(D35-[2]与16年同期销量比较!C32)/[2]与16年同期销量比较!C32*100</f>
        <v>6.4845057825981014</v>
      </c>
      <c r="F35" s="49">
        <v>6745.6579999999994</v>
      </c>
      <c r="G35" s="51">
        <f>(F35-[2]与16年同期销量比较!D32)/[2]与16年同期销量比较!D32*100</f>
        <v>38.513269467799113</v>
      </c>
      <c r="H35" s="49">
        <v>35705.064899999998</v>
      </c>
      <c r="I35" s="51">
        <f>(H35-[2]与16年同期销量比较!E32)/[2]与16年同期销量比较!E32*100</f>
        <v>32.439077597199784</v>
      </c>
      <c r="J35" s="52">
        <f t="shared" si="0"/>
        <v>21884.179799999998</v>
      </c>
      <c r="K35" s="51">
        <f>(J35-[2]与16年同期销量比较!F32)/[2]与16年同期销量比较!F32*100</f>
        <v>14.89727903280596</v>
      </c>
      <c r="L35" s="52">
        <f t="shared" si="1"/>
        <v>113024.4868</v>
      </c>
      <c r="M35" s="51">
        <f>(L35-[2]与16年同期销量比较!I32)/[2]与16年同期销量比较!I32*100</f>
        <v>13.511935884720696</v>
      </c>
    </row>
    <row r="36" spans="1:13">
      <c r="A36" s="26" t="s">
        <v>92</v>
      </c>
      <c r="B36" s="49">
        <v>13416.0317</v>
      </c>
      <c r="C36" s="51">
        <f>(B36-[2]与16年同期销量比较!B33)/[2]与16年同期销量比较!B33*100</f>
        <v>2.7717646427969451</v>
      </c>
      <c r="D36" s="49">
        <v>85994.251199999999</v>
      </c>
      <c r="E36" s="51">
        <f>(D36-[2]与16年同期销量比较!C33)/[2]与16年同期销量比较!C33*100</f>
        <v>8.0678022503482492</v>
      </c>
      <c r="F36" s="49">
        <v>9614.1648000000005</v>
      </c>
      <c r="G36" s="51">
        <f>(F36-[2]与16年同期销量比较!D33)/[2]与16年同期销量比较!D33*100</f>
        <v>-0.47378387342685463</v>
      </c>
      <c r="H36" s="49">
        <v>56322.650000000009</v>
      </c>
      <c r="I36" s="51">
        <f>(H36-[2]与16年同期销量比较!E33)/[2]与16年同期销量比较!E33*100</f>
        <v>15.249056707220154</v>
      </c>
      <c r="J36" s="52">
        <f t="shared" si="0"/>
        <v>23030.196499999998</v>
      </c>
      <c r="K36" s="51">
        <f>(J36-[2]与16年同期销量比较!F33)/[2]与16年同期销量比较!F33*100</f>
        <v>1.3914883474305633</v>
      </c>
      <c r="L36" s="52">
        <f t="shared" si="1"/>
        <v>142316.90120000002</v>
      </c>
      <c r="M36" s="51">
        <f>(L36-[2]与16年同期销量比较!I33)/[2]与16年同期销量比较!I33*100</f>
        <v>10.800110743042476</v>
      </c>
    </row>
    <row r="37" spans="1:13">
      <c r="A37" s="26" t="s">
        <v>93</v>
      </c>
      <c r="B37" s="49">
        <v>33338.413999999997</v>
      </c>
      <c r="C37" s="51">
        <f>(B37-[2]与16年同期销量比较!B34)/[2]与16年同期销量比较!B34*100</f>
        <v>1.6959196155259901</v>
      </c>
      <c r="D37" s="49">
        <v>237676.72779999999</v>
      </c>
      <c r="E37" s="51">
        <f>(D37-[2]与16年同期销量比较!C34)/[2]与16年同期销量比较!C34*100</f>
        <v>9.7230501858295799</v>
      </c>
      <c r="F37" s="49">
        <v>30719.252099999994</v>
      </c>
      <c r="G37" s="51">
        <f>(F37-[2]与16年同期销量比较!D34)/[2]与16年同期销量比较!D34*100</f>
        <v>35.227208767711751</v>
      </c>
      <c r="H37" s="49">
        <v>161258.29429999998</v>
      </c>
      <c r="I37" s="51">
        <f>(H37-[2]与16年同期销量比较!E34)/[2]与16年同期销量比较!E34*100</f>
        <v>18.70128702359521</v>
      </c>
      <c r="J37" s="52">
        <f t="shared" si="0"/>
        <v>64057.666099999988</v>
      </c>
      <c r="K37" s="51">
        <f>(J37-[2]与16年同期销量比较!F34)/[2]与16年同期销量比较!F34*100</f>
        <v>15.420843240484809</v>
      </c>
      <c r="L37" s="52">
        <f t="shared" si="1"/>
        <v>398935.02209999994</v>
      </c>
      <c r="M37" s="51">
        <f>(L37-[2]与16年同期销量比较!I34)/[2]与16年同期销量比较!I34*100</f>
        <v>13.183550068894338</v>
      </c>
    </row>
    <row r="38" spans="1:13">
      <c r="A38" s="26" t="s">
        <v>94</v>
      </c>
      <c r="B38" s="49">
        <f>SUM(B7:B37)</f>
        <v>1782372.3808999998</v>
      </c>
      <c r="C38" s="51">
        <f>(B38-[2]与16年同期销量比较!B35)/[2]与16年同期销量比较!B35*100</f>
        <v>8.8087639552882031</v>
      </c>
      <c r="D38" s="49">
        <f>SUM(D7:D37)</f>
        <v>10611252.2542</v>
      </c>
      <c r="E38" s="51">
        <f>(D38-[2]与16年同期销量比较!C35)/[2]与16年同期销量比较!C35*100</f>
        <v>3.7421492953943076</v>
      </c>
      <c r="F38" s="49">
        <f>SUM(F7:F37)</f>
        <v>1601849.7075790002</v>
      </c>
      <c r="G38" s="51">
        <f>(F38-[2]与16年同期销量比较!D35)/[2]与16年同期销量比较!D35*100</f>
        <v>-8.8835598211382436</v>
      </c>
      <c r="H38" s="49">
        <f>SUM(H7:H37)</f>
        <v>9891719.6052740011</v>
      </c>
      <c r="I38" s="51">
        <f>(H38-[2]与16年同期销量比较!E35)/[2]与16年同期销量比较!E35*100</f>
        <v>7.5560839298477287</v>
      </c>
      <c r="J38" s="52">
        <f t="shared" si="0"/>
        <v>3384222.0884790001</v>
      </c>
      <c r="K38" s="51">
        <f>(J38-[2]与16年同期销量比较!F35)/[2]与16年同期销量比较!F35*100</f>
        <v>-0.34983548402402126</v>
      </c>
      <c r="L38" s="52">
        <f t="shared" si="1"/>
        <v>20502971.859474003</v>
      </c>
      <c r="M38" s="51">
        <f>(L38-[2]与16年同期销量比较!I35)/[2]与16年同期销量比较!I35*100</f>
        <v>5.5478367573099607</v>
      </c>
    </row>
  </sheetData>
  <mergeCells count="18">
    <mergeCell ref="J4:K4"/>
    <mergeCell ref="L4:M4"/>
    <mergeCell ref="B5:B6"/>
    <mergeCell ref="D5:D6"/>
    <mergeCell ref="F5:F6"/>
    <mergeCell ref="H5:H6"/>
    <mergeCell ref="J5:J6"/>
    <mergeCell ref="L5:L6"/>
    <mergeCell ref="A1:M1"/>
    <mergeCell ref="L2:M2"/>
    <mergeCell ref="A3:A6"/>
    <mergeCell ref="B3:E3"/>
    <mergeCell ref="F3:I3"/>
    <mergeCell ref="J3:M3"/>
    <mergeCell ref="B4:C4"/>
    <mergeCell ref="D4:E4"/>
    <mergeCell ref="F4:G4"/>
    <mergeCell ref="H4:I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2017-07-13T09:03:19Z</dcterms:modified>
</cp:coreProperties>
</file>